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20490" windowHeight="74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49" i="1"/>
  <c r="G332"/>
  <c r="G309"/>
  <c r="G67"/>
  <c r="L127"/>
  <c r="L126"/>
  <c r="K127"/>
  <c r="K126"/>
  <c r="G382"/>
  <c r="G381"/>
  <c r="G380"/>
  <c r="G379"/>
  <c r="E382"/>
  <c r="D381"/>
  <c r="E381" s="1"/>
  <c r="E380"/>
  <c r="D379"/>
  <c r="E379" s="1"/>
  <c r="F312" l="1"/>
  <c r="E312"/>
  <c r="D312"/>
  <c r="F313" l="1"/>
  <c r="E313"/>
  <c r="D313"/>
  <c r="E271" l="1"/>
  <c r="M270"/>
  <c r="L270"/>
  <c r="K270"/>
  <c r="G270"/>
  <c r="G314" s="1"/>
  <c r="F270"/>
  <c r="E270"/>
  <c r="D270"/>
  <c r="M199" l="1"/>
  <c r="L199"/>
  <c r="G199"/>
  <c r="G254" s="1"/>
  <c r="F199"/>
  <c r="E199"/>
  <c r="D199"/>
  <c r="K142"/>
  <c r="G142"/>
  <c r="D95"/>
  <c r="G95"/>
  <c r="M50"/>
  <c r="L50"/>
  <c r="K50"/>
  <c r="G329" l="1"/>
  <c r="G367"/>
  <c r="G366"/>
  <c r="D365"/>
  <c r="F364"/>
  <c r="G364" s="1"/>
  <c r="D364"/>
  <c r="M338"/>
  <c r="L338"/>
  <c r="K338"/>
  <c r="F338"/>
  <c r="E338"/>
  <c r="D338"/>
  <c r="L334"/>
  <c r="K334"/>
  <c r="J334"/>
  <c r="F334"/>
  <c r="E334"/>
  <c r="D334"/>
  <c r="M330"/>
  <c r="K330"/>
  <c r="M329"/>
  <c r="L329"/>
  <c r="K329"/>
  <c r="F329"/>
  <c r="E329"/>
  <c r="D329"/>
  <c r="M313"/>
  <c r="L313"/>
  <c r="K313"/>
  <c r="M312"/>
  <c r="L312"/>
  <c r="K312"/>
  <c r="M310"/>
  <c r="L310"/>
  <c r="K310"/>
  <c r="F310"/>
  <c r="E310"/>
  <c r="D310"/>
  <c r="G310" s="1"/>
  <c r="M309"/>
  <c r="M345" s="1"/>
  <c r="L309"/>
  <c r="F309"/>
  <c r="E309"/>
  <c r="D309"/>
  <c r="M308"/>
  <c r="L308"/>
  <c r="K308"/>
  <c r="G308"/>
  <c r="F308"/>
  <c r="E308"/>
  <c r="D308"/>
  <c r="D344" s="1"/>
  <c r="J307"/>
  <c r="J306"/>
  <c r="J305"/>
  <c r="J304"/>
  <c r="J303"/>
  <c r="J302"/>
  <c r="J301"/>
  <c r="J300"/>
  <c r="J299"/>
  <c r="J298"/>
  <c r="J297"/>
  <c r="J296"/>
  <c r="J295"/>
  <c r="J294"/>
  <c r="M284"/>
  <c r="L284"/>
  <c r="K284"/>
  <c r="G284"/>
  <c r="F284"/>
  <c r="E284"/>
  <c r="D284"/>
  <c r="D376" s="1"/>
  <c r="J283"/>
  <c r="J282"/>
  <c r="J281"/>
  <c r="J280"/>
  <c r="J279"/>
  <c r="M271"/>
  <c r="L271"/>
  <c r="G271"/>
  <c r="F271"/>
  <c r="D271"/>
  <c r="M269"/>
  <c r="L269"/>
  <c r="F269"/>
  <c r="E269"/>
  <c r="D269"/>
  <c r="J267"/>
  <c r="J266"/>
  <c r="M253"/>
  <c r="L253"/>
  <c r="K253"/>
  <c r="F253"/>
  <c r="E253"/>
  <c r="D253"/>
  <c r="M252"/>
  <c r="L252"/>
  <c r="K252"/>
  <c r="F252"/>
  <c r="E252"/>
  <c r="D252"/>
  <c r="M250"/>
  <c r="L250"/>
  <c r="K250"/>
  <c r="F250"/>
  <c r="F346" s="1"/>
  <c r="E250"/>
  <c r="D250"/>
  <c r="D346" s="1"/>
  <c r="L249"/>
  <c r="K249"/>
  <c r="K345" s="1"/>
  <c r="F249"/>
  <c r="E249"/>
  <c r="E345" s="1"/>
  <c r="D249"/>
  <c r="M248"/>
  <c r="M344" s="1"/>
  <c r="L248"/>
  <c r="K248"/>
  <c r="G248"/>
  <c r="F248"/>
  <c r="F344" s="1"/>
  <c r="E248"/>
  <c r="J247"/>
  <c r="J249" s="1"/>
  <c r="J246"/>
  <c r="J245"/>
  <c r="J244"/>
  <c r="J243"/>
  <c r="J242"/>
  <c r="J241"/>
  <c r="J240"/>
  <c r="J239"/>
  <c r="J238"/>
  <c r="J237"/>
  <c r="J236"/>
  <c r="J235"/>
  <c r="M225"/>
  <c r="L225"/>
  <c r="K225"/>
  <c r="F225"/>
  <c r="E225"/>
  <c r="D225"/>
  <c r="J224"/>
  <c r="J223"/>
  <c r="J222"/>
  <c r="J221"/>
  <c r="J220"/>
  <c r="J219"/>
  <c r="J218"/>
  <c r="J217"/>
  <c r="J216"/>
  <c r="J215"/>
  <c r="J214"/>
  <c r="J213"/>
  <c r="J212"/>
  <c r="J211"/>
  <c r="F333"/>
  <c r="M206"/>
  <c r="L206"/>
  <c r="K206"/>
  <c r="G206"/>
  <c r="F206"/>
  <c r="E206"/>
  <c r="D206"/>
  <c r="J205"/>
  <c r="J204"/>
  <c r="J203"/>
  <c r="M200"/>
  <c r="L200"/>
  <c r="F200"/>
  <c r="E200"/>
  <c r="D200"/>
  <c r="M198"/>
  <c r="L198"/>
  <c r="F198"/>
  <c r="E198"/>
  <c r="D198"/>
  <c r="J197"/>
  <c r="J196"/>
  <c r="M183"/>
  <c r="L183"/>
  <c r="K183"/>
  <c r="F183"/>
  <c r="E183"/>
  <c r="D183"/>
  <c r="M182"/>
  <c r="L182"/>
  <c r="K182"/>
  <c r="F182"/>
  <c r="E182"/>
  <c r="D182"/>
  <c r="M337"/>
  <c r="L337"/>
  <c r="K337"/>
  <c r="G166"/>
  <c r="G184" s="1"/>
  <c r="F337"/>
  <c r="E337"/>
  <c r="D337"/>
  <c r="M165"/>
  <c r="L165"/>
  <c r="K165"/>
  <c r="G165"/>
  <c r="F165"/>
  <c r="E165"/>
  <c r="D165"/>
  <c r="J164"/>
  <c r="J163"/>
  <c r="J162"/>
  <c r="J161"/>
  <c r="J160"/>
  <c r="J159"/>
  <c r="J158"/>
  <c r="J337" s="1"/>
  <c r="G154"/>
  <c r="M153"/>
  <c r="L153"/>
  <c r="K153"/>
  <c r="G153"/>
  <c r="F153"/>
  <c r="E153"/>
  <c r="D153"/>
  <c r="J152"/>
  <c r="J151"/>
  <c r="J150"/>
  <c r="J149"/>
  <c r="J148"/>
  <c r="J147"/>
  <c r="J146"/>
  <c r="M141"/>
  <c r="K141"/>
  <c r="F141"/>
  <c r="E141"/>
  <c r="D141"/>
  <c r="J140"/>
  <c r="M127"/>
  <c r="F127"/>
  <c r="E127"/>
  <c r="D127"/>
  <c r="M126"/>
  <c r="F126"/>
  <c r="E126"/>
  <c r="D126"/>
  <c r="M107"/>
  <c r="L107"/>
  <c r="K107"/>
  <c r="F107"/>
  <c r="E107"/>
  <c r="D107"/>
  <c r="J106"/>
  <c r="J105"/>
  <c r="J104"/>
  <c r="J103"/>
  <c r="J102"/>
  <c r="J101"/>
  <c r="J100"/>
  <c r="G96"/>
  <c r="G128" s="1"/>
  <c r="M95"/>
  <c r="L95"/>
  <c r="K95"/>
  <c r="F95"/>
  <c r="E95"/>
  <c r="J94"/>
  <c r="J93"/>
  <c r="J92"/>
  <c r="J91"/>
  <c r="J90"/>
  <c r="J89"/>
  <c r="J88"/>
  <c r="J87"/>
  <c r="M82"/>
  <c r="L82"/>
  <c r="K82"/>
  <c r="G82"/>
  <c r="F82"/>
  <c r="D82"/>
  <c r="J81"/>
  <c r="J80"/>
  <c r="J79"/>
  <c r="M66"/>
  <c r="L66"/>
  <c r="K66"/>
  <c r="F66"/>
  <c r="E66"/>
  <c r="D66"/>
  <c r="M65"/>
  <c r="L65"/>
  <c r="K65"/>
  <c r="F65"/>
  <c r="E65"/>
  <c r="D65"/>
  <c r="M48"/>
  <c r="L48"/>
  <c r="K48"/>
  <c r="G48"/>
  <c r="F48"/>
  <c r="E48"/>
  <c r="D48"/>
  <c r="J47"/>
  <c r="J44"/>
  <c r="J50" s="1"/>
  <c r="J338" s="1"/>
  <c r="J43"/>
  <c r="J42"/>
  <c r="J41"/>
  <c r="J40"/>
  <c r="J39"/>
  <c r="J38"/>
  <c r="J37"/>
  <c r="J36"/>
  <c r="M31"/>
  <c r="L31"/>
  <c r="K31"/>
  <c r="F31"/>
  <c r="E31"/>
  <c r="D31"/>
  <c r="J30"/>
  <c r="J29"/>
  <c r="J28"/>
  <c r="M23"/>
  <c r="L23"/>
  <c r="K23"/>
  <c r="G23"/>
  <c r="F23"/>
  <c r="E23"/>
  <c r="D23"/>
  <c r="J22"/>
  <c r="J21"/>
  <c r="J20"/>
  <c r="G325" l="1"/>
  <c r="D362" s="1"/>
  <c r="L330"/>
  <c r="J127"/>
  <c r="L345"/>
  <c r="J25"/>
  <c r="J126"/>
  <c r="J199"/>
  <c r="J270"/>
  <c r="J141"/>
  <c r="D330"/>
  <c r="M328"/>
  <c r="M336"/>
  <c r="F328"/>
  <c r="D332"/>
  <c r="D360" s="1"/>
  <c r="D336"/>
  <c r="M67"/>
  <c r="K333"/>
  <c r="D128"/>
  <c r="M184"/>
  <c r="F330"/>
  <c r="E314"/>
  <c r="E332"/>
  <c r="M332"/>
  <c r="E336"/>
  <c r="F67"/>
  <c r="E333"/>
  <c r="E344"/>
  <c r="L344"/>
  <c r="F345"/>
  <c r="E346"/>
  <c r="M346"/>
  <c r="F314"/>
  <c r="D328"/>
  <c r="F332"/>
  <c r="F336"/>
  <c r="K184"/>
  <c r="K328"/>
  <c r="M333"/>
  <c r="E328"/>
  <c r="K332"/>
  <c r="E330"/>
  <c r="D345"/>
  <c r="K346"/>
  <c r="E67"/>
  <c r="F184"/>
  <c r="M254"/>
  <c r="D67"/>
  <c r="E128"/>
  <c r="M128"/>
  <c r="E184"/>
  <c r="D254"/>
  <c r="F254"/>
  <c r="J271"/>
  <c r="M314"/>
  <c r="F128"/>
  <c r="E254"/>
  <c r="J310"/>
  <c r="D314"/>
  <c r="J182"/>
  <c r="J313"/>
  <c r="J309"/>
  <c r="J345" s="1"/>
  <c r="K314"/>
  <c r="K344"/>
  <c r="L346"/>
  <c r="J284"/>
  <c r="F376" s="1"/>
  <c r="L314"/>
  <c r="J248"/>
  <c r="J250"/>
  <c r="J225"/>
  <c r="J253"/>
  <c r="K254"/>
  <c r="L254"/>
  <c r="J200"/>
  <c r="J165"/>
  <c r="L332"/>
  <c r="L333"/>
  <c r="L184"/>
  <c r="K336"/>
  <c r="L336"/>
  <c r="J107"/>
  <c r="K128"/>
  <c r="L328"/>
  <c r="L128"/>
  <c r="J66"/>
  <c r="J48"/>
  <c r="J31"/>
  <c r="K67"/>
  <c r="J23"/>
  <c r="L67"/>
  <c r="L325" s="1"/>
  <c r="J82"/>
  <c r="J198"/>
  <c r="J206"/>
  <c r="J269"/>
  <c r="J153"/>
  <c r="J183"/>
  <c r="J252"/>
  <c r="J308"/>
  <c r="J312"/>
  <c r="J65"/>
  <c r="J95"/>
  <c r="K325" l="1"/>
  <c r="J329"/>
  <c r="D359"/>
  <c r="D357"/>
  <c r="E362" s="1"/>
  <c r="E325"/>
  <c r="J344"/>
  <c r="J67"/>
  <c r="J184"/>
  <c r="F325"/>
  <c r="D325"/>
  <c r="J314"/>
  <c r="J346"/>
  <c r="M325"/>
  <c r="J330"/>
  <c r="J254"/>
  <c r="J328"/>
  <c r="J332"/>
  <c r="F360" s="1"/>
  <c r="G360" s="1"/>
  <c r="J333"/>
  <c r="J336"/>
  <c r="J128"/>
  <c r="J325" l="1"/>
  <c r="F362"/>
  <c r="G362" s="1"/>
  <c r="E367"/>
  <c r="E359"/>
  <c r="E360"/>
  <c r="E365"/>
  <c r="E366"/>
  <c r="F365"/>
  <c r="G365" s="1"/>
  <c r="E364"/>
  <c r="F359"/>
  <c r="G359" s="1"/>
</calcChain>
</file>

<file path=xl/sharedStrings.xml><?xml version="1.0" encoding="utf-8"?>
<sst xmlns="http://schemas.openxmlformats.org/spreadsheetml/2006/main" count="1269" uniqueCount="258">
  <si>
    <t xml:space="preserve"> Plan studiów na kierunku PRAWO</t>
  </si>
  <si>
    <t>Obowiązuje od roku akademickiego 2017/2018</t>
  </si>
  <si>
    <r>
      <t xml:space="preserve">Profil kształcenia: </t>
    </r>
    <r>
      <rPr>
        <b/>
        <sz val="10"/>
        <rFont val="Arial"/>
        <family val="2"/>
        <charset val="238"/>
      </rPr>
      <t>ogólnoakademicki</t>
    </r>
  </si>
  <si>
    <r>
      <t xml:space="preserve">Forma kształcenia/poziom studiów: </t>
    </r>
    <r>
      <rPr>
        <b/>
        <sz val="10"/>
        <rFont val="Arial"/>
        <family val="2"/>
        <charset val="238"/>
      </rPr>
      <t>jednolite magisterskie</t>
    </r>
  </si>
  <si>
    <r>
      <t xml:space="preserve">Uzyskane kwalifikacje: </t>
    </r>
    <r>
      <rPr>
        <b/>
        <sz val="11"/>
        <rFont val="Calibri"/>
        <family val="2"/>
        <charset val="238"/>
        <scheme val="minor"/>
      </rPr>
      <t>II stopnia</t>
    </r>
  </si>
  <si>
    <r>
      <t xml:space="preserve">Obszar kształcenia:  </t>
    </r>
    <r>
      <rPr>
        <b/>
        <sz val="10"/>
        <rFont val="Arial"/>
        <family val="2"/>
        <charset val="238"/>
      </rPr>
      <t>w zakresie nauk społecznych</t>
    </r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</si>
  <si>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</si>
  <si>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</si>
  <si>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</si>
  <si>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</si>
  <si>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</si>
  <si>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</si>
  <si>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</si>
  <si>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</si>
  <si>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</si>
  <si>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</si>
  <si>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</si>
  <si>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</si>
  <si>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</si>
  <si>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</si>
  <si>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</si>
  <si>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</si>
  <si>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</si>
  <si>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</si>
  <si>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</si>
  <si>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</si>
  <si>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</si>
  <si>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</si>
  <si>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</si>
  <si>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ćwiczenia**</t>
  </si>
  <si>
    <t>nauczyciela</t>
  </si>
  <si>
    <t>studenta</t>
  </si>
  <si>
    <t>za zajęcia</t>
  </si>
  <si>
    <t>lub</t>
  </si>
  <si>
    <t>akademckiego</t>
  </si>
  <si>
    <t>praktyczne</t>
  </si>
  <si>
    <r>
      <t>f</t>
    </r>
    <r>
      <rPr>
        <sz val="8"/>
        <rFont val="Arial"/>
        <family val="2"/>
        <charset val="238"/>
      </rPr>
      <t>akultatywny</t>
    </r>
  </si>
  <si>
    <t>Grupa treści</t>
  </si>
  <si>
    <t>I</t>
  </si>
  <si>
    <t>Wymagania ogólne</t>
  </si>
  <si>
    <t>I rok</t>
  </si>
  <si>
    <t>Język obcy</t>
  </si>
  <si>
    <t xml:space="preserve"> I</t>
  </si>
  <si>
    <t>z/o</t>
  </si>
  <si>
    <t>f</t>
  </si>
  <si>
    <t>II</t>
  </si>
  <si>
    <t>Łacińska terminologia prawnicza</t>
  </si>
  <si>
    <t>o</t>
  </si>
  <si>
    <t>Liczba pkt ECTS/ godz.dyd.   (ogółem)</t>
  </si>
  <si>
    <t>x</t>
  </si>
  <si>
    <r>
      <t>Liczba pkt ECTS/ godz.dyd. (</t>
    </r>
    <r>
      <rPr>
        <sz val="8"/>
        <rFont val="Arial"/>
        <family val="2"/>
        <charset val="238"/>
      </rPr>
      <t>zajęcia praktyczne)</t>
    </r>
  </si>
  <si>
    <r>
      <t xml:space="preserve">Liczba pkt ECTS/ godz.dyd.  </t>
    </r>
    <r>
      <rPr>
        <sz val="8"/>
        <rFont val="Arial"/>
        <family val="2"/>
        <charset val="238"/>
      </rPr>
      <t>(przedmy fakultatywne)</t>
    </r>
  </si>
  <si>
    <t>Podstawowych</t>
  </si>
  <si>
    <t>Prawoznawstwo</t>
  </si>
  <si>
    <t>E</t>
  </si>
  <si>
    <t>Logika prawnicza</t>
  </si>
  <si>
    <t>Podstawy ekonomii</t>
  </si>
  <si>
    <t>Kierunkowych</t>
  </si>
  <si>
    <t>Powszechna historia państwa i prawa I</t>
  </si>
  <si>
    <t>Z/.o</t>
  </si>
  <si>
    <t>Powszechna historia państwa i prawa II</t>
  </si>
  <si>
    <t>Prawo rzymskie I</t>
  </si>
  <si>
    <t>Prawo rzymskie II</t>
  </si>
  <si>
    <t>Historia prawa polskiego I</t>
  </si>
  <si>
    <t>Historia prawa polskiego II</t>
  </si>
  <si>
    <t>Histora doktryn polityczno-prawnych</t>
  </si>
  <si>
    <t>Etyka dla prawników</t>
  </si>
  <si>
    <t>Fakultet do wyboru (1 z 2)</t>
  </si>
  <si>
    <t>Histroia filozfii</t>
  </si>
  <si>
    <t>Socjologia prawa</t>
  </si>
  <si>
    <t>Prawo kanoniczne</t>
  </si>
  <si>
    <t>Specjalnościowych</t>
  </si>
  <si>
    <t>Specjalizacyjnych</t>
  </si>
  <si>
    <t>Inne wymagania</t>
  </si>
  <si>
    <t>Szkolenie w zakresie bezpieczeństwa i higieny pracy</t>
  </si>
  <si>
    <t>z</t>
  </si>
  <si>
    <t>Semestr I</t>
  </si>
  <si>
    <t>Semestr II</t>
  </si>
  <si>
    <t>Liczba pkt ECTS/ godz.dyd. 
 na I roku studiów</t>
  </si>
  <si>
    <t xml:space="preserve">Rok studiów II        </t>
  </si>
  <si>
    <t>II rok</t>
  </si>
  <si>
    <t>III</t>
  </si>
  <si>
    <t>IV</t>
  </si>
  <si>
    <t>Technologie informacyjne</t>
  </si>
  <si>
    <t>Prawo administracyjne I</t>
  </si>
  <si>
    <t>Prawo administracyjne II</t>
  </si>
  <si>
    <t>Prawo cywilne I</t>
  </si>
  <si>
    <t>Prawo cywilne II</t>
  </si>
  <si>
    <t>Prawo karne materialne I</t>
  </si>
  <si>
    <t>Prawo karne materialne II</t>
  </si>
  <si>
    <t>Prawo konstytucyjne I</t>
  </si>
  <si>
    <t>Prawo konstytucyjne II</t>
  </si>
  <si>
    <t>Prawo międzynarodowe publiczne</t>
  </si>
  <si>
    <t>Kryminologia</t>
  </si>
  <si>
    <t>Prawo rodzinne i opiekuńcze</t>
  </si>
  <si>
    <t>Systemy penitencjarne</t>
  </si>
  <si>
    <t>Z/o</t>
  </si>
  <si>
    <t>Prawo wykroczeń</t>
  </si>
  <si>
    <t>Prawo dyplomatyczne i konsularne</t>
  </si>
  <si>
    <t>Prawo spadkowe</t>
  </si>
  <si>
    <t>V</t>
  </si>
  <si>
    <t>Ergonomia</t>
  </si>
  <si>
    <t>Ochrona  własności intelektualnej</t>
  </si>
  <si>
    <t>Etykieta</t>
  </si>
  <si>
    <t>Semestr III</t>
  </si>
  <si>
    <t>Semestr IV</t>
  </si>
  <si>
    <t>Liczba pkt ECTS/ godz.dyd. 
 Na II roku studiów</t>
  </si>
  <si>
    <t>Rok studiów III</t>
  </si>
  <si>
    <t>III rok</t>
  </si>
  <si>
    <t>Proseminarium</t>
  </si>
  <si>
    <t>VI</t>
  </si>
  <si>
    <t>Prawo cywilne - zobowiązania I</t>
  </si>
  <si>
    <t>Prawo cywilne - zobowiązania II</t>
  </si>
  <si>
    <t>Postępowanie karne I</t>
  </si>
  <si>
    <t>Postępowanie karne II</t>
  </si>
  <si>
    <t xml:space="preserve">Postępowanie administracyjne </t>
  </si>
  <si>
    <t>Prawo pracy I</t>
  </si>
  <si>
    <t>Prawo pracy II</t>
  </si>
  <si>
    <t>Prawo handlowe</t>
  </si>
  <si>
    <t>Prawo karne wykonawcze</t>
  </si>
  <si>
    <t>Prawo finansowe I</t>
  </si>
  <si>
    <t>Prawo finansowe II</t>
  </si>
  <si>
    <t>Prawo gospodarcze publiczne</t>
  </si>
  <si>
    <t>Prawo karne skarbowe</t>
  </si>
  <si>
    <t>Prawo wyznaniowe</t>
  </si>
  <si>
    <t>Praktyki zawodowe</t>
  </si>
  <si>
    <t>Semestr V</t>
  </si>
  <si>
    <t>Semestr VI</t>
  </si>
  <si>
    <t>Liczba pkt ECTS/ godz.dyd.  
Na IV roku studiów</t>
  </si>
  <si>
    <t xml:space="preserve">Rok studiów IV   </t>
  </si>
  <si>
    <t>IV rok</t>
  </si>
  <si>
    <t>Seminarium</t>
  </si>
  <si>
    <t>VII</t>
  </si>
  <si>
    <t>VIII</t>
  </si>
  <si>
    <t>Postępowanie cywilne I</t>
  </si>
  <si>
    <t>Postępowanie cywilne II</t>
  </si>
  <si>
    <t>Sądownictwo administracyjne</t>
  </si>
  <si>
    <t>Prawo ubezpieczeń społecznych</t>
  </si>
  <si>
    <t>Kryminalistyka</t>
  </si>
  <si>
    <t>Mediacja w sprawach karnych</t>
  </si>
  <si>
    <t>Cyberprzestępczość i jej zwalcznie</t>
  </si>
  <si>
    <t>Prawo konfliktów zbrojnych</t>
  </si>
  <si>
    <t>Teoria i filozofia prawa</t>
  </si>
  <si>
    <t>Prawa człowieka</t>
  </si>
  <si>
    <t>Prawo międzynardowe prywatne</t>
  </si>
  <si>
    <t>Międzynarodowe i krajowe prawo ochrony środowiska</t>
  </si>
  <si>
    <t>Prawo podatkowe</t>
  </si>
  <si>
    <t>Prawo autorskie</t>
  </si>
  <si>
    <t>Medycyna sądowa</t>
  </si>
  <si>
    <t>Prawo bankowe</t>
  </si>
  <si>
    <t>Prawo rolne</t>
  </si>
  <si>
    <t>Przedmiot specjalizacyjny</t>
  </si>
  <si>
    <t>Laboratorium sądowe I</t>
  </si>
  <si>
    <t>Semestr VII</t>
  </si>
  <si>
    <t>Semestr VIII</t>
  </si>
  <si>
    <t>Rok studiów V</t>
  </si>
  <si>
    <t>V rok</t>
  </si>
  <si>
    <t>IX</t>
  </si>
  <si>
    <t>X</t>
  </si>
  <si>
    <t>Psychologia sądowa</t>
  </si>
  <si>
    <t>Zagadnienia prawa porównawczego</t>
  </si>
  <si>
    <t>Prawo Unii Europejskiej</t>
  </si>
  <si>
    <t>Współczesne kultury prawne</t>
  </si>
  <si>
    <t>Techniki egzegezy aktów prawnych</t>
  </si>
  <si>
    <t>Laboratorium sądowe II</t>
  </si>
  <si>
    <t>Laboratorium sądowe III</t>
  </si>
  <si>
    <t>Semestr IX</t>
  </si>
  <si>
    <t>Semestr X</t>
  </si>
  <si>
    <t>Liczba pkt ECTS/ godz.dyd.  
Na V roku studiów</t>
  </si>
  <si>
    <t>*** praca magisterska to 10 punktów ECTS w skali roku, 
w każdym semestrze po 10 pkt ECTS</t>
  </si>
  <si>
    <t>Ogółem plan studiów - suma godzin i punktów ECTS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</si>
  <si>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</si>
  <si>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</si>
  <si>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</si>
  <si>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</si>
  <si>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</si>
  <si>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</si>
  <si>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r>
      <t xml:space="preserve">Liczba pkt ECTS/ godz.dyd.  </t>
    </r>
    <r>
      <rPr>
        <sz val="8"/>
        <rFont val="Calibri"/>
        <family val="2"/>
        <charset val="238"/>
      </rPr>
      <t>(przedmy fakultatywne)</t>
    </r>
  </si>
  <si>
    <t>Szkolenie z zakresu bezpieczeństwa i higieny pracy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</si>
  <si>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</si>
  <si>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</si>
  <si>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</si>
  <si>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</si>
  <si>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</si>
  <si>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</si>
  <si>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</si>
  <si>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</si>
  <si>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</si>
  <si>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</si>
  <si>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</si>
  <si>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obszar kształcenia</t>
  </si>
  <si>
    <t>wymagające bezpośredniego</t>
  </si>
  <si>
    <t>nauki społeczne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</si>
  <si>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</si>
  <si>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</si>
  <si>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</si>
  <si>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</si>
  <si>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</si>
  <si>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</si>
  <si>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</si>
  <si>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</si>
  <si>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</si>
  <si>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</si>
  <si>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</si>
  <si>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Przedmioty specjalizacyjne</t>
  </si>
  <si>
    <t xml:space="preserve"> IV Rok</t>
  </si>
  <si>
    <t>Zasady techniki prawodawczej</t>
  </si>
  <si>
    <t>Rzymskie prawo karne tradycja a współczesność</t>
  </si>
  <si>
    <t>Wykładnia prawa</t>
  </si>
  <si>
    <t>Europejskie standardy bioetyczne</t>
  </si>
  <si>
    <t>Współczesne systemy rządów</t>
  </si>
  <si>
    <t>Street law</t>
  </si>
  <si>
    <t>Prawo kosmiczne</t>
  </si>
  <si>
    <t>Prawo faramceutyczne</t>
  </si>
  <si>
    <t>Procesy małżeńskie</t>
  </si>
  <si>
    <t>Profilowanie kryminalistyczne</t>
  </si>
  <si>
    <t>Prawo papierów wartościowych</t>
  </si>
  <si>
    <t>Międzynarodowe prawo morza</t>
  </si>
  <si>
    <t>Gospodarka nieruchomościami</t>
  </si>
  <si>
    <t>Polityka kryminalna</t>
  </si>
  <si>
    <t>Prawo własności przemysłowej</t>
  </si>
  <si>
    <t>Bioetyka medyczna</t>
  </si>
  <si>
    <t>Prawo lotnicze</t>
  </si>
  <si>
    <t>Prawo mediów</t>
  </si>
  <si>
    <t>Przestępczość nieletnich</t>
  </si>
  <si>
    <t xml:space="preserve"> V Rok</t>
  </si>
  <si>
    <t>Prawo karne islamu</t>
  </si>
  <si>
    <t>Kryminologiczne aspekty sekt destrukcyjnych</t>
  </si>
  <si>
    <t>Podstawy prawa rosyjskiego</t>
  </si>
  <si>
    <t>Prawo medyczne</t>
  </si>
  <si>
    <t>Przestępczość przeciwko dziedzictwu kulturowemu i przyrodniczemu</t>
  </si>
  <si>
    <t>Prawo zwalczania nieuczciwej konkurencji</t>
  </si>
  <si>
    <t>Prawo energetyczne</t>
  </si>
  <si>
    <t>Sytuacje kryzysowe</t>
  </si>
  <si>
    <t>Sądownictwo konstytucyjne</t>
  </si>
  <si>
    <t>Prawo łowieckie</t>
  </si>
  <si>
    <t>Prawo spółdzielcze</t>
  </si>
  <si>
    <t>Prawo konstytucyjne Federacji Rosyjskiej</t>
  </si>
  <si>
    <t>Prawo upadłościowe i restrukturyzacyjne</t>
  </si>
  <si>
    <t>Karnomaterialne aspekty ryzyka sportowego</t>
  </si>
  <si>
    <t>Postępowanie odrębne w sprawach cywilnych</t>
  </si>
  <si>
    <t xml:space="preserve">Współczesne zagadnienia korupcji </t>
  </si>
  <si>
    <t>Wstęp do niemieckiego prawa cywilnego</t>
  </si>
  <si>
    <t>Elektroniczna administracja</t>
  </si>
  <si>
    <t>Prawo giełdowe</t>
  </si>
  <si>
    <t>Organizacje międzynarodowe</t>
  </si>
  <si>
    <t>Prawo ochrony zwierząt</t>
  </si>
  <si>
    <r>
      <t xml:space="preserve">Forma studiów:  </t>
    </r>
    <r>
      <rPr>
        <b/>
        <sz val="10"/>
        <rFont val="Arial"/>
        <family val="2"/>
        <charset val="238"/>
      </rPr>
      <t>niestacjonarne</t>
    </r>
  </si>
  <si>
    <t>Praktyka</t>
  </si>
  <si>
    <t>Liczba pkt ECTS/ godz.dyd.  
Na III roku studiów</t>
  </si>
  <si>
    <t>Załącznik do planu studiów na kierunku Prawo (od roku akad. 2017/2018)</t>
  </si>
  <si>
    <t>Przedmiot specjalizacyjny/Przedmiot specjalizacyjny w języku angielskim</t>
  </si>
  <si>
    <t>Intellectual Property and New Technology Law</t>
  </si>
  <si>
    <t>Seminarium  magisterskie i praca magisterska</t>
  </si>
  <si>
    <t>Seminarium magisterskie i praca magisterska</t>
  </si>
  <si>
    <t>wychowanie fizyczne</t>
  </si>
  <si>
    <t>zajęcia z języka obcego</t>
  </si>
  <si>
    <t>przedmioty z obszaru nauk humanistycznych lub społecznych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</si>
</sst>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b/>
      <sz val="11"/>
      <name val="Calibri"/>
      <family val="2"/>
      <charset val="238"/>
    </font>
    <font>
      <b/>
      <sz val="9"/>
      <name val="Arial"/>
      <family val="2"/>
      <charset val="238"/>
    </font>
    <font>
      <sz val="8"/>
      <name val="Calibri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1" fillId="0" borderId="33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31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1" fillId="2" borderId="34" xfId="0" applyFont="1" applyFill="1" applyBorder="1" applyAlignment="1">
      <alignment horizontal="center" vertical="top"/>
    </xf>
    <xf numFmtId="0" fontId="1" fillId="2" borderId="36" xfId="0" applyFont="1" applyFill="1" applyBorder="1" applyAlignment="1">
      <alignment horizontal="center" vertical="top"/>
    </xf>
    <xf numFmtId="0" fontId="1" fillId="0" borderId="34" xfId="0" applyFont="1" applyBorder="1" applyAlignment="1">
      <alignment vertical="top"/>
    </xf>
    <xf numFmtId="0" fontId="4" fillId="2" borderId="34" xfId="0" applyFont="1" applyFill="1" applyBorder="1" applyAlignment="1">
      <alignment horizontal="center" vertical="top"/>
    </xf>
    <xf numFmtId="0" fontId="8" fillId="2" borderId="3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37" xfId="0" applyFont="1" applyFill="1" applyBorder="1" applyAlignment="1">
      <alignment horizontal="center" vertical="top"/>
    </xf>
    <xf numFmtId="0" fontId="1" fillId="0" borderId="38" xfId="0" applyFont="1" applyBorder="1" applyAlignment="1">
      <alignment vertical="top"/>
    </xf>
    <xf numFmtId="0" fontId="9" fillId="0" borderId="39" xfId="0" applyFont="1" applyBorder="1" applyAlignment="1">
      <alignment vertical="top"/>
    </xf>
    <xf numFmtId="0" fontId="1" fillId="2" borderId="39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2" borderId="8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42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0" borderId="43" xfId="0" applyFont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44" xfId="0" applyFont="1" applyBorder="1" applyAlignment="1">
      <alignment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0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4" xfId="0" applyFont="1" applyBorder="1" applyAlignment="1">
      <alignment horizontal="center" vertical="top"/>
    </xf>
    <xf numFmtId="0" fontId="1" fillId="2" borderId="46" xfId="0" applyFont="1" applyFill="1" applyBorder="1" applyAlignment="1">
      <alignment horizontal="center" vertical="top"/>
    </xf>
    <xf numFmtId="0" fontId="4" fillId="2" borderId="36" xfId="0" applyFont="1" applyFill="1" applyBorder="1" applyAlignment="1">
      <alignment horizontal="center" vertical="top"/>
    </xf>
    <xf numFmtId="0" fontId="8" fillId="0" borderId="33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4" fillId="0" borderId="19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horizontal="center" vertical="top"/>
    </xf>
    <xf numFmtId="0" fontId="4" fillId="0" borderId="33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1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45" xfId="0" applyFont="1" applyBorder="1" applyAlignment="1">
      <alignment vertical="top"/>
    </xf>
    <xf numFmtId="0" fontId="5" fillId="0" borderId="47" xfId="0" applyFont="1" applyBorder="1" applyAlignment="1">
      <alignment vertical="top"/>
    </xf>
    <xf numFmtId="0" fontId="1" fillId="0" borderId="47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1" fillId="2" borderId="34" xfId="0" applyFont="1" applyFill="1" applyBorder="1" applyAlignment="1">
      <alignment vertical="top"/>
    </xf>
    <xf numFmtId="0" fontId="1" fillId="2" borderId="49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vertical="top"/>
    </xf>
    <xf numFmtId="0" fontId="1" fillId="2" borderId="31" xfId="0" applyFont="1" applyFill="1" applyBorder="1" applyAlignment="1">
      <alignment horizontal="center" vertical="top"/>
    </xf>
    <xf numFmtId="0" fontId="8" fillId="0" borderId="34" xfId="0" applyFont="1" applyBorder="1" applyAlignment="1">
      <alignment vertical="top"/>
    </xf>
    <xf numFmtId="0" fontId="8" fillId="0" borderId="36" xfId="0" applyFont="1" applyBorder="1" applyAlignment="1">
      <alignment horizontal="center" vertical="top"/>
    </xf>
    <xf numFmtId="0" fontId="9" fillId="0" borderId="34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0" fontId="5" fillId="2" borderId="31" xfId="0" applyFont="1" applyFill="1" applyBorder="1" applyAlignment="1">
      <alignment vertical="top"/>
    </xf>
    <xf numFmtId="0" fontId="4" fillId="2" borderId="31" xfId="0" applyFont="1" applyFill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9" fillId="2" borderId="34" xfId="0" applyFont="1" applyFill="1" applyBorder="1" applyAlignment="1">
      <alignment vertical="top"/>
    </xf>
    <xf numFmtId="0" fontId="1" fillId="0" borderId="5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64" xfId="0" applyFont="1" applyBorder="1" applyAlignment="1">
      <alignment vertical="top"/>
    </xf>
    <xf numFmtId="0" fontId="9" fillId="2" borderId="39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8" fillId="0" borderId="34" xfId="0" applyFont="1" applyFill="1" applyBorder="1" applyAlignment="1">
      <alignment horizontal="center" vertical="top"/>
    </xf>
    <xf numFmtId="0" fontId="1" fillId="2" borderId="34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2" borderId="8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5" fillId="2" borderId="3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2" fillId="0" borderId="67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66" xfId="0" applyFont="1" applyBorder="1" applyAlignment="1">
      <alignment vertical="top"/>
    </xf>
    <xf numFmtId="0" fontId="1" fillId="0" borderId="67" xfId="0" applyFont="1" applyBorder="1" applyAlignment="1">
      <alignment vertical="top"/>
    </xf>
    <xf numFmtId="0" fontId="1" fillId="0" borderId="67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8" xfId="0" applyFont="1" applyBorder="1" applyAlignment="1">
      <alignment vertical="top"/>
    </xf>
    <xf numFmtId="0" fontId="9" fillId="0" borderId="67" xfId="0" applyFont="1" applyBorder="1" applyAlignment="1">
      <alignment vertical="top"/>
    </xf>
    <xf numFmtId="0" fontId="5" fillId="0" borderId="66" xfId="0" applyFont="1" applyBorder="1" applyAlignment="1">
      <alignment vertical="top"/>
    </xf>
    <xf numFmtId="0" fontId="5" fillId="0" borderId="64" xfId="0" applyFont="1" applyBorder="1" applyAlignment="1">
      <alignment vertical="top"/>
    </xf>
    <xf numFmtId="0" fontId="5" fillId="0" borderId="6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1" fillId="0" borderId="22" xfId="0" applyFont="1" applyBorder="1" applyAlignment="1">
      <alignment vertical="top"/>
    </xf>
    <xf numFmtId="0" fontId="5" fillId="0" borderId="58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4" fillId="0" borderId="52" xfId="0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164" fontId="1" fillId="0" borderId="46" xfId="0" applyNumberFormat="1" applyFont="1" applyBorder="1" applyAlignment="1">
      <alignment horizontal="center" vertical="top"/>
    </xf>
    <xf numFmtId="0" fontId="14" fillId="0" borderId="43" xfId="0" applyFont="1" applyBorder="1" applyAlignment="1">
      <alignment vertical="top"/>
    </xf>
    <xf numFmtId="0" fontId="14" fillId="0" borderId="65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4" fillId="0" borderId="70" xfId="0" applyFont="1" applyBorder="1" applyAlignment="1">
      <alignment vertical="top"/>
    </xf>
    <xf numFmtId="0" fontId="1" fillId="0" borderId="35" xfId="0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43" xfId="0" applyFont="1" applyFill="1" applyBorder="1" applyAlignment="1">
      <alignment vertical="top"/>
    </xf>
    <xf numFmtId="0" fontId="4" fillId="0" borderId="65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22" xfId="0" applyFont="1" applyFill="1" applyBorder="1" applyAlignment="1">
      <alignment vertical="top"/>
    </xf>
    <xf numFmtId="0" fontId="14" fillId="0" borderId="53" xfId="0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4" fillId="0" borderId="47" xfId="0" applyFont="1" applyBorder="1" applyAlignment="1">
      <alignment horizontal="center" vertical="top"/>
    </xf>
    <xf numFmtId="0" fontId="1" fillId="0" borderId="37" xfId="0" applyFont="1" applyBorder="1" applyAlignment="1">
      <alignment vertical="top"/>
    </xf>
    <xf numFmtId="0" fontId="4" fillId="2" borderId="47" xfId="0" applyFont="1" applyFill="1" applyBorder="1" applyAlignment="1">
      <alignment vertical="top"/>
    </xf>
    <xf numFmtId="0" fontId="4" fillId="2" borderId="47" xfId="0" applyFont="1" applyFill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5" xfId="0" applyFont="1" applyBorder="1" applyAlignment="1">
      <alignment vertical="top"/>
    </xf>
    <xf numFmtId="0" fontId="1" fillId="2" borderId="47" xfId="0" applyFont="1" applyFill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0" fontId="5" fillId="2" borderId="12" xfId="0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5" fillId="2" borderId="60" xfId="0" applyFont="1" applyFill="1" applyBorder="1" applyAlignment="1">
      <alignment vertical="top"/>
    </xf>
    <xf numFmtId="0" fontId="1" fillId="2" borderId="29" xfId="0" applyFont="1" applyFill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2" borderId="47" xfId="0" applyFont="1" applyFill="1" applyBorder="1" applyAlignment="1">
      <alignment horizontal="center" vertical="top"/>
    </xf>
    <xf numFmtId="0" fontId="5" fillId="0" borderId="55" xfId="0" applyFont="1" applyBorder="1" applyAlignment="1">
      <alignment vertical="top"/>
    </xf>
    <xf numFmtId="0" fontId="5" fillId="0" borderId="57" xfId="0" applyFont="1" applyBorder="1" applyAlignment="1">
      <alignment vertical="top"/>
    </xf>
    <xf numFmtId="0" fontId="5" fillId="0" borderId="57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2" borderId="19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0" borderId="55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0" fontId="1" fillId="2" borderId="57" xfId="0" applyFont="1" applyFill="1" applyBorder="1" applyAlignment="1">
      <alignment horizontal="center" vertical="top"/>
    </xf>
    <xf numFmtId="0" fontId="1" fillId="2" borderId="56" xfId="0" applyFont="1" applyFill="1" applyBorder="1" applyAlignment="1">
      <alignment horizontal="center" vertical="top"/>
    </xf>
    <xf numFmtId="0" fontId="1" fillId="2" borderId="59" xfId="0" applyFont="1" applyFill="1" applyBorder="1" applyAlignment="1">
      <alignment horizontal="center" vertical="top"/>
    </xf>
    <xf numFmtId="0" fontId="1" fillId="0" borderId="26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1" fillId="2" borderId="24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/>
    </xf>
    <xf numFmtId="0" fontId="6" fillId="0" borderId="57" xfId="0" applyFont="1" applyBorder="1" applyAlignment="1">
      <alignment vertical="top"/>
    </xf>
    <xf numFmtId="0" fontId="6" fillId="2" borderId="57" xfId="0" applyFont="1" applyFill="1" applyBorder="1" applyAlignment="1">
      <alignment horizontal="center" vertical="top"/>
    </xf>
    <xf numFmtId="0" fontId="6" fillId="2" borderId="56" xfId="0" applyFont="1" applyFill="1" applyBorder="1" applyAlignment="1">
      <alignment horizontal="center" vertical="top"/>
    </xf>
    <xf numFmtId="0" fontId="6" fillId="2" borderId="59" xfId="0" applyFont="1" applyFill="1" applyBorder="1" applyAlignment="1">
      <alignment horizontal="center" vertical="top"/>
    </xf>
    <xf numFmtId="0" fontId="6" fillId="0" borderId="66" xfId="0" applyFont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6" fillId="0" borderId="55" xfId="0" applyFont="1" applyBorder="1" applyAlignment="1">
      <alignment vertical="top"/>
    </xf>
    <xf numFmtId="0" fontId="6" fillId="0" borderId="57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55" xfId="0" applyFont="1" applyBorder="1" applyAlignment="1">
      <alignment vertical="top"/>
    </xf>
    <xf numFmtId="0" fontId="5" fillId="0" borderId="59" xfId="0" applyFont="1" applyBorder="1" applyAlignment="1">
      <alignment horizontal="center" vertical="top"/>
    </xf>
    <xf numFmtId="0" fontId="4" fillId="0" borderId="26" xfId="0" applyFont="1" applyBorder="1" applyAlignment="1">
      <alignment vertical="top"/>
    </xf>
    <xf numFmtId="0" fontId="5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/>
    </xf>
    <xf numFmtId="0" fontId="10" fillId="2" borderId="24" xfId="0" applyFont="1" applyFill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8" fillId="0" borderId="6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2" borderId="19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6" fillId="0" borderId="59" xfId="0" applyFont="1" applyBorder="1" applyAlignment="1">
      <alignment horizontal="center" vertical="top"/>
    </xf>
    <xf numFmtId="0" fontId="9" fillId="0" borderId="19" xfId="0" applyFont="1" applyBorder="1" applyAlignment="1">
      <alignment vertical="top"/>
    </xf>
    <xf numFmtId="0" fontId="6" fillId="0" borderId="57" xfId="0" applyFont="1" applyFill="1" applyBorder="1" applyAlignment="1">
      <alignment horizontal="center" vertical="top"/>
    </xf>
    <xf numFmtId="0" fontId="5" fillId="0" borderId="26" xfId="0" applyFont="1" applyBorder="1" applyAlignment="1">
      <alignment vertical="top"/>
    </xf>
    <xf numFmtId="0" fontId="4" fillId="2" borderId="19" xfId="0" applyFont="1" applyFill="1" applyBorder="1" applyAlignment="1">
      <alignment vertical="top"/>
    </xf>
    <xf numFmtId="0" fontId="1" fillId="2" borderId="47" xfId="0" applyFont="1" applyFill="1" applyBorder="1" applyAlignment="1">
      <alignment vertical="top"/>
    </xf>
    <xf numFmtId="0" fontId="6" fillId="2" borderId="57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2" borderId="19" xfId="0" applyFont="1" applyFill="1" applyBorder="1" applyAlignment="1">
      <alignment vertical="top"/>
    </xf>
    <xf numFmtId="0" fontId="11" fillId="0" borderId="57" xfId="0" applyFont="1" applyBorder="1" applyAlignment="1">
      <alignment vertical="top"/>
    </xf>
    <xf numFmtId="0" fontId="5" fillId="2" borderId="57" xfId="0" applyFont="1" applyFill="1" applyBorder="1" applyAlignment="1">
      <alignment horizontal="center" vertical="top"/>
    </xf>
    <xf numFmtId="0" fontId="5" fillId="2" borderId="57" xfId="0" applyFont="1" applyFill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4" fillId="2" borderId="34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right" vertical="top"/>
    </xf>
    <xf numFmtId="0" fontId="9" fillId="0" borderId="34" xfId="0" applyFont="1" applyBorder="1" applyAlignment="1">
      <alignment horizontal="center" vertical="top"/>
    </xf>
    <xf numFmtId="164" fontId="9" fillId="0" borderId="46" xfId="0" applyNumberFormat="1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10" fillId="0" borderId="55" xfId="0" applyFont="1" applyBorder="1" applyAlignment="1">
      <alignment vertical="top"/>
    </xf>
    <xf numFmtId="0" fontId="6" fillId="0" borderId="57" xfId="0" applyFont="1" applyFill="1" applyBorder="1" applyAlignment="1">
      <alignment vertical="top"/>
    </xf>
    <xf numFmtId="0" fontId="1" fillId="0" borderId="19" xfId="0" applyFont="1" applyFill="1" applyBorder="1" applyAlignment="1">
      <alignment horizontal="right" vertical="top"/>
    </xf>
    <xf numFmtId="0" fontId="1" fillId="0" borderId="47" xfId="0" applyFont="1" applyFill="1" applyBorder="1" applyAlignment="1">
      <alignment horizontal="right" vertical="top"/>
    </xf>
    <xf numFmtId="0" fontId="1" fillId="0" borderId="7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164" fontId="9" fillId="0" borderId="16" xfId="0" applyNumberFormat="1" applyFont="1" applyBorder="1" applyAlignment="1">
      <alignment horizontal="center" vertical="top"/>
    </xf>
    <xf numFmtId="164" fontId="9" fillId="0" borderId="46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4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1" fillId="0" borderId="61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60" xfId="0" applyFont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69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5" fillId="0" borderId="4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4" fillId="0" borderId="70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65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164" fontId="1" fillId="0" borderId="16" xfId="0" applyNumberFormat="1" applyFont="1" applyBorder="1" applyAlignment="1">
      <alignment horizontal="center" vertical="top"/>
    </xf>
    <xf numFmtId="164" fontId="1" fillId="0" borderId="46" xfId="0" applyNumberFormat="1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4"/>
  <sheetViews>
    <sheetView tabSelected="1" topLeftCell="A328" zoomScaleNormal="100" workbookViewId="0">
      <selection activeCell="G352" sqref="G352"/>
    </sheetView>
  </sheetViews>
  <sheetFormatPr defaultColWidth="0" defaultRowHeight="15" zeroHeight="1"/>
  <cols>
    <col min="1" max="1" width="3.140625" style="3" customWidth="1"/>
    <col min="2" max="2" width="42.5703125" style="3" customWidth="1"/>
    <col min="3" max="3" width="6.85546875" style="4" customWidth="1"/>
    <col min="4" max="4" width="7.5703125" style="4" customWidth="1"/>
    <col min="5" max="5" width="12.7109375" style="4" customWidth="1"/>
    <col min="6" max="6" width="9.85546875" style="4" customWidth="1"/>
    <col min="7" max="7" width="8.42578125" style="4" customWidth="1"/>
    <col min="8" max="8" width="8.5703125" style="4" customWidth="1"/>
    <col min="9" max="9" width="10" style="4" customWidth="1"/>
    <col min="10" max="10" width="8.42578125" style="4" customWidth="1"/>
    <col min="11" max="11" width="8.7109375" style="4" customWidth="1"/>
    <col min="12" max="12" width="13.28515625" style="4" customWidth="1"/>
    <col min="13" max="13" width="7" style="4" customWidth="1"/>
    <col min="14" max="14" width="9.140625" style="78" customWidth="1"/>
    <col min="15" max="256" width="0" style="3" hidden="1" customWidth="1"/>
    <col min="257" max="16384" width="11.42578125" style="3" hidden="1"/>
  </cols>
  <sheetData>
    <row r="1" spans="1:14" ht="15.75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"/>
    </row>
    <row r="2" spans="1:14" ht="15.75">
      <c r="A2" s="326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"/>
    </row>
    <row r="3" spans="1:14" ht="15.75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"/>
    </row>
    <row r="4" spans="1:14">
      <c r="A4" s="4"/>
      <c r="B4" s="5" t="s">
        <v>2</v>
      </c>
      <c r="N4" s="3"/>
    </row>
    <row r="5" spans="1:14">
      <c r="B5" s="6" t="s">
        <v>247</v>
      </c>
      <c r="N5" s="3"/>
    </row>
    <row r="6" spans="1:14">
      <c r="B6" s="6" t="s">
        <v>3</v>
      </c>
      <c r="D6" s="7"/>
      <c r="E6" s="7"/>
      <c r="N6" s="3"/>
    </row>
    <row r="7" spans="1:14">
      <c r="B7" s="3" t="s">
        <v>4</v>
      </c>
      <c r="N7" s="3"/>
    </row>
    <row r="8" spans="1:14">
      <c r="B8" s="6" t="s">
        <v>5</v>
      </c>
      <c r="N8" s="3"/>
    </row>
    <row r="9" spans="1:14">
      <c r="N9" s="3"/>
    </row>
    <row r="10" spans="1:14" ht="16.5" thickBot="1">
      <c r="B10" s="240" t="s">
        <v>6</v>
      </c>
      <c r="G10" s="9"/>
      <c r="N10" s="3"/>
    </row>
    <row r="11" spans="1:14">
      <c r="A11" s="10" t="s">
        <v>7</v>
      </c>
      <c r="B11" s="11"/>
      <c r="C11" s="12"/>
      <c r="D11" s="319" t="s">
        <v>8</v>
      </c>
      <c r="E11" s="320"/>
      <c r="F11" s="320"/>
      <c r="G11" s="13" t="s">
        <v>9</v>
      </c>
      <c r="H11" s="14" t="s">
        <v>10</v>
      </c>
      <c r="I11" s="15" t="s">
        <v>11</v>
      </c>
      <c r="J11" s="321" t="s">
        <v>12</v>
      </c>
      <c r="K11" s="322"/>
      <c r="L11" s="322"/>
      <c r="M11" s="323"/>
      <c r="N11" s="3"/>
    </row>
    <row r="12" spans="1:14">
      <c r="A12" s="16"/>
      <c r="B12" s="17" t="s">
        <v>13</v>
      </c>
      <c r="C12" s="18" t="s">
        <v>14</v>
      </c>
      <c r="D12" s="19" t="s">
        <v>15</v>
      </c>
      <c r="E12" s="20" t="s">
        <v>16</v>
      </c>
      <c r="F12" s="21" t="s">
        <v>17</v>
      </c>
      <c r="G12" s="22" t="s">
        <v>18</v>
      </c>
      <c r="H12" s="18" t="s">
        <v>19</v>
      </c>
      <c r="I12" s="23" t="s">
        <v>20</v>
      </c>
      <c r="J12" s="24" t="s">
        <v>15</v>
      </c>
      <c r="K12" s="318" t="s">
        <v>21</v>
      </c>
      <c r="L12" s="318"/>
      <c r="M12" s="25" t="s">
        <v>22</v>
      </c>
      <c r="N12" s="3"/>
    </row>
    <row r="13" spans="1:14">
      <c r="A13" s="26"/>
      <c r="B13" s="17" t="s">
        <v>23</v>
      </c>
      <c r="C13" s="27"/>
      <c r="D13" s="19"/>
      <c r="E13" s="20" t="s">
        <v>24</v>
      </c>
      <c r="F13" s="28" t="s">
        <v>25</v>
      </c>
      <c r="G13" s="20" t="s">
        <v>26</v>
      </c>
      <c r="H13" s="18"/>
      <c r="I13" s="23" t="s">
        <v>27</v>
      </c>
      <c r="J13" s="29"/>
      <c r="K13" s="30" t="s">
        <v>28</v>
      </c>
      <c r="L13" s="31" t="s">
        <v>29</v>
      </c>
      <c r="M13" s="32"/>
      <c r="N13" s="3"/>
    </row>
    <row r="14" spans="1:14">
      <c r="A14" s="33"/>
      <c r="B14" s="17"/>
      <c r="C14" s="34"/>
      <c r="D14" s="19"/>
      <c r="E14" s="20" t="s">
        <v>30</v>
      </c>
      <c r="F14" s="28" t="s">
        <v>31</v>
      </c>
      <c r="G14" s="20" t="s">
        <v>32</v>
      </c>
      <c r="H14" s="34"/>
      <c r="I14" s="23" t="s">
        <v>33</v>
      </c>
      <c r="J14" s="29"/>
      <c r="K14" s="35"/>
      <c r="L14" s="20"/>
      <c r="M14" s="32"/>
      <c r="N14" s="3"/>
    </row>
    <row r="15" spans="1:14">
      <c r="A15" s="33"/>
      <c r="B15" s="36"/>
      <c r="C15" s="37"/>
      <c r="D15" s="19"/>
      <c r="E15" s="20" t="s">
        <v>34</v>
      </c>
      <c r="F15" s="28"/>
      <c r="G15" s="20" t="s">
        <v>35</v>
      </c>
      <c r="H15" s="18"/>
      <c r="I15" s="19" t="s">
        <v>36</v>
      </c>
      <c r="J15" s="38"/>
      <c r="K15" s="35"/>
      <c r="L15" s="39"/>
      <c r="M15" s="40"/>
      <c r="N15" s="3"/>
    </row>
    <row r="16" spans="1:14" ht="7.5" customHeight="1" thickBot="1">
      <c r="A16" s="41"/>
      <c r="B16" s="42"/>
      <c r="C16" s="9"/>
      <c r="D16" s="43"/>
      <c r="E16" s="44"/>
      <c r="F16" s="45"/>
      <c r="G16" s="44"/>
      <c r="H16" s="9"/>
      <c r="I16" s="43"/>
      <c r="J16" s="46"/>
      <c r="K16" s="47"/>
      <c r="L16" s="48"/>
      <c r="M16" s="49"/>
      <c r="N16" s="3"/>
    </row>
    <row r="17" spans="1:14" ht="15.75" thickBot="1">
      <c r="A17" s="33"/>
      <c r="B17" s="50" t="s">
        <v>37</v>
      </c>
      <c r="C17" s="27"/>
      <c r="D17" s="34"/>
      <c r="E17" s="34"/>
      <c r="F17" s="34"/>
      <c r="G17" s="34"/>
      <c r="H17" s="34"/>
      <c r="I17" s="34"/>
      <c r="J17" s="34"/>
      <c r="K17" s="34"/>
      <c r="L17" s="34"/>
      <c r="M17" s="51"/>
      <c r="N17" s="3"/>
    </row>
    <row r="18" spans="1:14" ht="15.75" thickBot="1">
      <c r="A18" s="237" t="s">
        <v>38</v>
      </c>
      <c r="B18" s="238" t="s">
        <v>39</v>
      </c>
      <c r="C18" s="239"/>
      <c r="D18" s="160"/>
      <c r="E18" s="160"/>
      <c r="F18" s="160"/>
      <c r="G18" s="160"/>
      <c r="H18" s="160"/>
      <c r="I18" s="160"/>
      <c r="J18" s="160"/>
      <c r="K18" s="160"/>
      <c r="L18" s="162"/>
      <c r="M18" s="161"/>
      <c r="N18" s="3"/>
    </row>
    <row r="19" spans="1:14">
      <c r="A19" s="110"/>
      <c r="B19" s="111" t="s">
        <v>40</v>
      </c>
      <c r="C19" s="236"/>
      <c r="D19" s="221"/>
      <c r="E19" s="221"/>
      <c r="F19" s="221"/>
      <c r="G19" s="221"/>
      <c r="H19" s="221"/>
      <c r="I19" s="221"/>
      <c r="J19" s="221"/>
      <c r="K19" s="221"/>
      <c r="L19" s="143"/>
      <c r="M19" s="87"/>
      <c r="N19" s="3"/>
    </row>
    <row r="20" spans="1:14">
      <c r="A20" s="1">
        <v>1</v>
      </c>
      <c r="B20" s="62" t="s">
        <v>41</v>
      </c>
      <c r="C20" s="60" t="s">
        <v>42</v>
      </c>
      <c r="D20" s="60">
        <v>2</v>
      </c>
      <c r="E20" s="60">
        <v>1</v>
      </c>
      <c r="F20" s="60">
        <v>1</v>
      </c>
      <c r="G20" s="60">
        <v>0</v>
      </c>
      <c r="H20" s="63" t="s">
        <v>43</v>
      </c>
      <c r="I20" s="64" t="s">
        <v>44</v>
      </c>
      <c r="J20" s="60">
        <f>SUM(K20:L20)</f>
        <v>30</v>
      </c>
      <c r="K20" s="60">
        <v>0</v>
      </c>
      <c r="L20" s="65">
        <v>30</v>
      </c>
      <c r="M20" s="61">
        <v>0</v>
      </c>
      <c r="N20" s="3"/>
    </row>
    <row r="21" spans="1:14">
      <c r="A21" s="1">
        <v>2</v>
      </c>
      <c r="B21" s="62" t="s">
        <v>41</v>
      </c>
      <c r="C21" s="60" t="s">
        <v>45</v>
      </c>
      <c r="D21" s="60">
        <v>2</v>
      </c>
      <c r="E21" s="60">
        <v>1</v>
      </c>
      <c r="F21" s="60">
        <v>1</v>
      </c>
      <c r="G21" s="60">
        <v>0</v>
      </c>
      <c r="H21" s="63" t="s">
        <v>43</v>
      </c>
      <c r="I21" s="64" t="s">
        <v>44</v>
      </c>
      <c r="J21" s="60">
        <f>SUM(K21:L21)</f>
        <v>30</v>
      </c>
      <c r="K21" s="60">
        <v>0</v>
      </c>
      <c r="L21" s="66">
        <v>30</v>
      </c>
      <c r="M21" s="61">
        <v>0</v>
      </c>
      <c r="N21" s="3"/>
    </row>
    <row r="22" spans="1:14" ht="15.75" thickBot="1">
      <c r="A22" s="132">
        <v>3</v>
      </c>
      <c r="B22" s="133" t="s">
        <v>46</v>
      </c>
      <c r="C22" s="241" t="s">
        <v>38</v>
      </c>
      <c r="D22" s="242">
        <v>2</v>
      </c>
      <c r="E22" s="242">
        <v>1</v>
      </c>
      <c r="F22" s="242">
        <v>1</v>
      </c>
      <c r="G22" s="242">
        <v>0</v>
      </c>
      <c r="H22" s="241" t="s">
        <v>43</v>
      </c>
      <c r="I22" s="242" t="s">
        <v>47</v>
      </c>
      <c r="J22" s="242">
        <f>SUM(K22:L22)</f>
        <v>18</v>
      </c>
      <c r="K22" s="242">
        <v>0</v>
      </c>
      <c r="L22" s="243">
        <v>18</v>
      </c>
      <c r="M22" s="244">
        <v>7</v>
      </c>
      <c r="N22" s="3"/>
    </row>
    <row r="23" spans="1:14" ht="15.75" thickBot="1">
      <c r="A23" s="245"/>
      <c r="B23" s="255" t="s">
        <v>48</v>
      </c>
      <c r="C23" s="256"/>
      <c r="D23" s="256">
        <f>SUM(D20:D22)</f>
        <v>6</v>
      </c>
      <c r="E23" s="256">
        <f>SUM(E20:E22)</f>
        <v>3</v>
      </c>
      <c r="F23" s="256">
        <f>SUM(F20:F22)</f>
        <v>3</v>
      </c>
      <c r="G23" s="256">
        <f>SUM(G20:G22)</f>
        <v>0</v>
      </c>
      <c r="H23" s="256" t="s">
        <v>49</v>
      </c>
      <c r="I23" s="256" t="s">
        <v>49</v>
      </c>
      <c r="J23" s="256">
        <f>SUM(J20:J22)</f>
        <v>78</v>
      </c>
      <c r="K23" s="256">
        <f>SUM(K20:K22)</f>
        <v>0</v>
      </c>
      <c r="L23" s="257">
        <f>SUM(L20:L22)</f>
        <v>78</v>
      </c>
      <c r="M23" s="258">
        <f>SUM(M20:M22)</f>
        <v>7</v>
      </c>
      <c r="N23" s="3"/>
    </row>
    <row r="24" spans="1:14" ht="15.75" thickBot="1">
      <c r="A24" s="245"/>
      <c r="B24" s="246" t="s">
        <v>50</v>
      </c>
      <c r="C24" s="247"/>
      <c r="D24" s="247">
        <v>0</v>
      </c>
      <c r="E24" s="247">
        <v>0</v>
      </c>
      <c r="F24" s="247">
        <v>0</v>
      </c>
      <c r="G24" s="247">
        <v>0</v>
      </c>
      <c r="H24" s="247" t="s">
        <v>49</v>
      </c>
      <c r="I24" s="247" t="s">
        <v>49</v>
      </c>
      <c r="J24" s="247">
        <v>0</v>
      </c>
      <c r="K24" s="247">
        <v>0</v>
      </c>
      <c r="L24" s="248">
        <v>0</v>
      </c>
      <c r="M24" s="249">
        <v>0</v>
      </c>
      <c r="N24" s="3"/>
    </row>
    <row r="25" spans="1:14" ht="15.75" thickBot="1">
      <c r="A25" s="250"/>
      <c r="B25" s="251" t="s">
        <v>51</v>
      </c>
      <c r="C25" s="252"/>
      <c r="D25" s="252">
        <v>4</v>
      </c>
      <c r="E25" s="252">
        <v>2</v>
      </c>
      <c r="F25" s="252">
        <v>2</v>
      </c>
      <c r="G25" s="252">
        <v>0</v>
      </c>
      <c r="H25" s="252" t="s">
        <v>49</v>
      </c>
      <c r="I25" s="252" t="s">
        <v>49</v>
      </c>
      <c r="J25" s="252">
        <f>SUM(J20:J21)</f>
        <v>60</v>
      </c>
      <c r="K25" s="252">
        <v>0</v>
      </c>
      <c r="L25" s="253">
        <v>60</v>
      </c>
      <c r="M25" s="254">
        <v>0</v>
      </c>
      <c r="N25" s="3"/>
    </row>
    <row r="26" spans="1:14" ht="15.75" thickBot="1">
      <c r="A26" s="26" t="s">
        <v>45</v>
      </c>
      <c r="B26" s="50" t="s">
        <v>52</v>
      </c>
      <c r="C26" s="142"/>
      <c r="D26" s="142"/>
      <c r="E26" s="142"/>
      <c r="F26" s="143"/>
      <c r="G26" s="143"/>
      <c r="H26" s="143"/>
      <c r="I26" s="143"/>
      <c r="J26" s="143"/>
      <c r="K26" s="143"/>
      <c r="L26" s="143"/>
      <c r="M26" s="230"/>
      <c r="N26" s="3"/>
    </row>
    <row r="27" spans="1:14">
      <c r="A27" s="52"/>
      <c r="B27" s="53" t="s">
        <v>40</v>
      </c>
      <c r="C27" s="73"/>
      <c r="D27" s="73"/>
      <c r="E27" s="73"/>
      <c r="F27" s="74"/>
      <c r="G27" s="74"/>
      <c r="H27" s="74"/>
      <c r="I27" s="74"/>
      <c r="J27" s="74"/>
      <c r="K27" s="74"/>
      <c r="L27" s="75"/>
      <c r="M27" s="76"/>
      <c r="N27" s="3"/>
    </row>
    <row r="28" spans="1:14">
      <c r="A28" s="77">
        <v>1</v>
      </c>
      <c r="B28" s="62" t="s">
        <v>53</v>
      </c>
      <c r="C28" s="60" t="s">
        <v>38</v>
      </c>
      <c r="D28" s="60">
        <v>3</v>
      </c>
      <c r="E28" s="60">
        <v>1.5</v>
      </c>
      <c r="F28" s="60">
        <v>1.5</v>
      </c>
      <c r="G28" s="60">
        <v>0</v>
      </c>
      <c r="H28" s="63" t="s">
        <v>54</v>
      </c>
      <c r="I28" s="60" t="s">
        <v>47</v>
      </c>
      <c r="J28" s="60">
        <f>SUM(K28:L28)</f>
        <v>28</v>
      </c>
      <c r="K28" s="60">
        <v>10</v>
      </c>
      <c r="L28" s="60">
        <v>18</v>
      </c>
      <c r="M28" s="61">
        <v>9.5</v>
      </c>
      <c r="N28" s="3"/>
    </row>
    <row r="29" spans="1:14">
      <c r="A29" s="2">
        <v>2</v>
      </c>
      <c r="B29" s="62" t="s">
        <v>55</v>
      </c>
      <c r="C29" s="60" t="s">
        <v>45</v>
      </c>
      <c r="D29" s="60">
        <v>3</v>
      </c>
      <c r="E29" s="60">
        <v>1.5</v>
      </c>
      <c r="F29" s="60">
        <v>1.5</v>
      </c>
      <c r="G29" s="60">
        <v>0</v>
      </c>
      <c r="H29" s="63" t="s">
        <v>54</v>
      </c>
      <c r="I29" s="60" t="s">
        <v>47</v>
      </c>
      <c r="J29" s="60">
        <f>SUM(K28:L28)</f>
        <v>28</v>
      </c>
      <c r="K29" s="60">
        <v>18</v>
      </c>
      <c r="L29" s="60">
        <v>10</v>
      </c>
      <c r="M29" s="61">
        <v>9.5</v>
      </c>
      <c r="N29" s="3"/>
    </row>
    <row r="30" spans="1:14" ht="15.75" thickBot="1">
      <c r="A30" s="174">
        <v>3</v>
      </c>
      <c r="B30" s="133" t="s">
        <v>56</v>
      </c>
      <c r="C30" s="242" t="s">
        <v>38</v>
      </c>
      <c r="D30" s="242">
        <v>2</v>
      </c>
      <c r="E30" s="242">
        <v>1</v>
      </c>
      <c r="F30" s="242">
        <v>1</v>
      </c>
      <c r="G30" s="242">
        <v>0</v>
      </c>
      <c r="H30" s="241" t="s">
        <v>43</v>
      </c>
      <c r="I30" s="242" t="s">
        <v>47</v>
      </c>
      <c r="J30" s="242">
        <f>SUM(K30:L30)</f>
        <v>18</v>
      </c>
      <c r="K30" s="242">
        <v>10</v>
      </c>
      <c r="L30" s="242">
        <v>8</v>
      </c>
      <c r="M30" s="244">
        <v>7</v>
      </c>
    </row>
    <row r="31" spans="1:14" ht="15.75" thickBot="1">
      <c r="A31" s="259"/>
      <c r="B31" s="255" t="s">
        <v>48</v>
      </c>
      <c r="C31" s="256"/>
      <c r="D31" s="256">
        <f>SUM(D28:D30)</f>
        <v>8</v>
      </c>
      <c r="E31" s="256">
        <f>SUM(E28:E30)</f>
        <v>4</v>
      </c>
      <c r="F31" s="256">
        <f>SUM(F28:F30)</f>
        <v>4</v>
      </c>
      <c r="G31" s="256">
        <v>0</v>
      </c>
      <c r="H31" s="256" t="s">
        <v>49</v>
      </c>
      <c r="I31" s="256" t="s">
        <v>49</v>
      </c>
      <c r="J31" s="256">
        <f>SUM(J28:J30)</f>
        <v>74</v>
      </c>
      <c r="K31" s="256">
        <f>SUM(K28:K30)</f>
        <v>38</v>
      </c>
      <c r="L31" s="256">
        <f>SUM(L28:L30)</f>
        <v>36</v>
      </c>
      <c r="M31" s="258">
        <f>SUM(M28:M30)</f>
        <v>26</v>
      </c>
    </row>
    <row r="32" spans="1:14" ht="15.75" thickBot="1">
      <c r="A32" s="165"/>
      <c r="B32" s="246" t="s">
        <v>50</v>
      </c>
      <c r="C32" s="247"/>
      <c r="D32" s="247">
        <v>0</v>
      </c>
      <c r="E32" s="247">
        <v>0</v>
      </c>
      <c r="F32" s="247">
        <v>0</v>
      </c>
      <c r="G32" s="247">
        <v>0</v>
      </c>
      <c r="H32" s="247" t="s">
        <v>49</v>
      </c>
      <c r="I32" s="247" t="s">
        <v>49</v>
      </c>
      <c r="J32" s="247">
        <v>0</v>
      </c>
      <c r="K32" s="247">
        <v>0</v>
      </c>
      <c r="L32" s="247">
        <v>0</v>
      </c>
      <c r="M32" s="249">
        <v>0</v>
      </c>
    </row>
    <row r="33" spans="1:14" ht="15.75" thickBot="1">
      <c r="A33" s="41"/>
      <c r="B33" s="251" t="s">
        <v>51</v>
      </c>
      <c r="C33" s="48"/>
      <c r="D33" s="48">
        <v>0</v>
      </c>
      <c r="E33" s="48">
        <v>0</v>
      </c>
      <c r="F33" s="48">
        <v>0</v>
      </c>
      <c r="G33" s="48">
        <v>0</v>
      </c>
      <c r="H33" s="48" t="s">
        <v>49</v>
      </c>
      <c r="I33" s="48" t="s">
        <v>49</v>
      </c>
      <c r="J33" s="48">
        <v>0</v>
      </c>
      <c r="K33" s="48">
        <v>0</v>
      </c>
      <c r="L33" s="48">
        <v>0</v>
      </c>
      <c r="M33" s="49">
        <v>0</v>
      </c>
    </row>
    <row r="34" spans="1:14" ht="15.75" thickBot="1">
      <c r="A34" s="101" t="s">
        <v>81</v>
      </c>
      <c r="B34" s="50" t="s">
        <v>57</v>
      </c>
      <c r="C34" s="109"/>
      <c r="D34" s="34"/>
      <c r="E34" s="34"/>
      <c r="F34" s="34"/>
      <c r="G34" s="34"/>
      <c r="H34" s="34"/>
      <c r="I34" s="34"/>
      <c r="J34" s="34"/>
      <c r="K34" s="34"/>
      <c r="L34" s="34"/>
      <c r="M34" s="40"/>
    </row>
    <row r="35" spans="1:14">
      <c r="A35" s="83"/>
      <c r="B35" s="53" t="s">
        <v>40</v>
      </c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7"/>
    </row>
    <row r="36" spans="1:14">
      <c r="A36" s="84">
        <v>1</v>
      </c>
      <c r="B36" s="62" t="s">
        <v>58</v>
      </c>
      <c r="C36" s="86" t="s">
        <v>38</v>
      </c>
      <c r="D36" s="63">
        <v>3</v>
      </c>
      <c r="E36" s="63">
        <v>1.5</v>
      </c>
      <c r="F36" s="63">
        <v>1.5</v>
      </c>
      <c r="G36" s="63">
        <v>0</v>
      </c>
      <c r="H36" s="63" t="s">
        <v>59</v>
      </c>
      <c r="I36" s="63" t="s">
        <v>47</v>
      </c>
      <c r="J36" s="63">
        <f>SUM(K36:L36)</f>
        <v>36</v>
      </c>
      <c r="K36" s="63">
        <v>18</v>
      </c>
      <c r="L36" s="63">
        <v>18</v>
      </c>
      <c r="M36" s="87">
        <v>1.5</v>
      </c>
    </row>
    <row r="37" spans="1:14">
      <c r="A37" s="1">
        <v>2</v>
      </c>
      <c r="B37" s="62" t="s">
        <v>60</v>
      </c>
      <c r="C37" s="86" t="s">
        <v>45</v>
      </c>
      <c r="D37" s="63">
        <v>4</v>
      </c>
      <c r="E37" s="63">
        <v>2</v>
      </c>
      <c r="F37" s="63">
        <v>2</v>
      </c>
      <c r="G37" s="63">
        <v>0</v>
      </c>
      <c r="H37" s="63" t="s">
        <v>54</v>
      </c>
      <c r="I37" s="63" t="s">
        <v>47</v>
      </c>
      <c r="J37" s="63">
        <f t="shared" ref="J37:J44" si="0">SUM(K37:L37)</f>
        <v>36</v>
      </c>
      <c r="K37" s="63">
        <v>18</v>
      </c>
      <c r="L37" s="63">
        <v>18</v>
      </c>
      <c r="M37" s="88">
        <v>14</v>
      </c>
    </row>
    <row r="38" spans="1:14">
      <c r="A38" s="1">
        <v>3</v>
      </c>
      <c r="B38" s="62" t="s">
        <v>61</v>
      </c>
      <c r="C38" s="86" t="s">
        <v>38</v>
      </c>
      <c r="D38" s="63">
        <v>2</v>
      </c>
      <c r="E38" s="63">
        <v>1</v>
      </c>
      <c r="F38" s="63">
        <v>1</v>
      </c>
      <c r="G38" s="63">
        <v>0</v>
      </c>
      <c r="H38" s="63" t="s">
        <v>43</v>
      </c>
      <c r="I38" s="63" t="s">
        <v>47</v>
      </c>
      <c r="J38" s="63">
        <f t="shared" si="0"/>
        <v>18</v>
      </c>
      <c r="K38" s="63">
        <v>10</v>
      </c>
      <c r="L38" s="63">
        <v>8</v>
      </c>
      <c r="M38" s="88">
        <v>7</v>
      </c>
    </row>
    <row r="39" spans="1:14">
      <c r="A39" s="1">
        <v>4</v>
      </c>
      <c r="B39" s="62" t="s">
        <v>62</v>
      </c>
      <c r="C39" s="86" t="s">
        <v>45</v>
      </c>
      <c r="D39" s="63">
        <v>4</v>
      </c>
      <c r="E39" s="63">
        <v>2</v>
      </c>
      <c r="F39" s="63">
        <v>2</v>
      </c>
      <c r="G39" s="63">
        <v>0</v>
      </c>
      <c r="H39" s="63" t="s">
        <v>54</v>
      </c>
      <c r="I39" s="63" t="s">
        <v>47</v>
      </c>
      <c r="J39" s="63">
        <f t="shared" si="0"/>
        <v>36</v>
      </c>
      <c r="K39" s="63">
        <v>18</v>
      </c>
      <c r="L39" s="63">
        <v>18</v>
      </c>
      <c r="M39" s="88">
        <v>14</v>
      </c>
    </row>
    <row r="40" spans="1:14">
      <c r="A40" s="1">
        <v>5</v>
      </c>
      <c r="B40" s="62" t="s">
        <v>63</v>
      </c>
      <c r="C40" s="86" t="s">
        <v>38</v>
      </c>
      <c r="D40" s="63">
        <v>3</v>
      </c>
      <c r="E40" s="63">
        <v>1.5</v>
      </c>
      <c r="F40" s="63">
        <v>1.5</v>
      </c>
      <c r="G40" s="63">
        <v>0</v>
      </c>
      <c r="H40" s="63" t="s">
        <v>43</v>
      </c>
      <c r="I40" s="63" t="s">
        <v>47</v>
      </c>
      <c r="J40" s="63">
        <f t="shared" si="0"/>
        <v>36</v>
      </c>
      <c r="K40" s="63">
        <v>18</v>
      </c>
      <c r="L40" s="63">
        <v>18</v>
      </c>
      <c r="M40" s="88">
        <v>1.5</v>
      </c>
    </row>
    <row r="41" spans="1:14">
      <c r="A41" s="1">
        <v>6</v>
      </c>
      <c r="B41" s="62" t="s">
        <v>64</v>
      </c>
      <c r="C41" s="86" t="s">
        <v>45</v>
      </c>
      <c r="D41" s="63">
        <v>2</v>
      </c>
      <c r="E41" s="63">
        <v>1</v>
      </c>
      <c r="F41" s="63">
        <v>1</v>
      </c>
      <c r="G41" s="63">
        <v>0</v>
      </c>
      <c r="H41" s="63" t="s">
        <v>54</v>
      </c>
      <c r="I41" s="63" t="s">
        <v>47</v>
      </c>
      <c r="J41" s="63">
        <f t="shared" si="0"/>
        <v>18</v>
      </c>
      <c r="K41" s="63">
        <v>10</v>
      </c>
      <c r="L41" s="63">
        <v>8</v>
      </c>
      <c r="M41" s="88">
        <v>7</v>
      </c>
    </row>
    <row r="42" spans="1:14" s="91" customFormat="1">
      <c r="A42" s="89">
        <v>7</v>
      </c>
      <c r="B42" s="62" t="s">
        <v>65</v>
      </c>
      <c r="C42" s="86" t="s">
        <v>38</v>
      </c>
      <c r="D42" s="63">
        <v>4</v>
      </c>
      <c r="E42" s="63">
        <v>2</v>
      </c>
      <c r="F42" s="63">
        <v>2</v>
      </c>
      <c r="G42" s="63">
        <v>0</v>
      </c>
      <c r="H42" s="63" t="s">
        <v>54</v>
      </c>
      <c r="I42" s="63" t="s">
        <v>47</v>
      </c>
      <c r="J42" s="63">
        <f t="shared" si="0"/>
        <v>36</v>
      </c>
      <c r="K42" s="63">
        <v>18</v>
      </c>
      <c r="L42" s="63">
        <v>18</v>
      </c>
      <c r="M42" s="88">
        <v>14</v>
      </c>
      <c r="N42" s="90"/>
    </row>
    <row r="43" spans="1:14">
      <c r="A43" s="1">
        <v>8</v>
      </c>
      <c r="B43" s="62" t="s">
        <v>66</v>
      </c>
      <c r="C43" s="86" t="s">
        <v>45</v>
      </c>
      <c r="D43" s="63">
        <v>2</v>
      </c>
      <c r="E43" s="63">
        <v>1</v>
      </c>
      <c r="F43" s="63">
        <v>1</v>
      </c>
      <c r="G43" s="63">
        <v>0</v>
      </c>
      <c r="H43" s="63" t="s">
        <v>43</v>
      </c>
      <c r="I43" s="63" t="s">
        <v>47</v>
      </c>
      <c r="J43" s="63">
        <f t="shared" si="0"/>
        <v>18</v>
      </c>
      <c r="K43" s="63">
        <v>10</v>
      </c>
      <c r="L43" s="63">
        <v>8</v>
      </c>
      <c r="M43" s="88">
        <v>7</v>
      </c>
    </row>
    <row r="44" spans="1:14">
      <c r="A44" s="1">
        <v>9</v>
      </c>
      <c r="B44" s="133" t="s">
        <v>67</v>
      </c>
      <c r="C44" s="86" t="s">
        <v>45</v>
      </c>
      <c r="D44" s="63">
        <v>2</v>
      </c>
      <c r="E44" s="63">
        <v>1</v>
      </c>
      <c r="F44" s="63">
        <v>1</v>
      </c>
      <c r="G44" s="63">
        <v>0</v>
      </c>
      <c r="H44" s="63" t="s">
        <v>43</v>
      </c>
      <c r="I44" s="63" t="s">
        <v>44</v>
      </c>
      <c r="J44" s="63">
        <f t="shared" si="0"/>
        <v>18</v>
      </c>
      <c r="K44" s="63">
        <v>10</v>
      </c>
      <c r="L44" s="63">
        <v>8</v>
      </c>
      <c r="M44" s="88">
        <v>7</v>
      </c>
    </row>
    <row r="45" spans="1:14">
      <c r="A45" s="1"/>
      <c r="B45" s="133" t="s">
        <v>68</v>
      </c>
      <c r="C45" s="86"/>
      <c r="D45" s="63"/>
      <c r="E45" s="63"/>
      <c r="F45" s="63"/>
      <c r="G45" s="63"/>
      <c r="H45" s="63"/>
      <c r="I45" s="63"/>
      <c r="J45" s="63"/>
      <c r="K45" s="63"/>
      <c r="L45" s="63"/>
      <c r="M45" s="88"/>
    </row>
    <row r="46" spans="1:14">
      <c r="A46" s="1"/>
      <c r="B46" s="133" t="s">
        <v>69</v>
      </c>
      <c r="C46" s="86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3"/>
    </row>
    <row r="47" spans="1:14" ht="15.75" thickBot="1">
      <c r="A47" s="174">
        <v>10</v>
      </c>
      <c r="B47" s="133" t="s">
        <v>70</v>
      </c>
      <c r="C47" s="260" t="s">
        <v>45</v>
      </c>
      <c r="D47" s="241">
        <v>2</v>
      </c>
      <c r="E47" s="241">
        <v>1</v>
      </c>
      <c r="F47" s="241">
        <v>1</v>
      </c>
      <c r="G47" s="241">
        <v>0</v>
      </c>
      <c r="H47" s="241" t="s">
        <v>43</v>
      </c>
      <c r="I47" s="241" t="s">
        <v>47</v>
      </c>
      <c r="J47" s="241">
        <f>SUM(K47:L47)</f>
        <v>18</v>
      </c>
      <c r="K47" s="241">
        <v>10</v>
      </c>
      <c r="L47" s="241">
        <v>8</v>
      </c>
      <c r="M47" s="261">
        <v>7</v>
      </c>
      <c r="N47" s="3"/>
    </row>
    <row r="48" spans="1:14" ht="15.75" thickBot="1">
      <c r="A48" s="262"/>
      <c r="B48" s="255" t="s">
        <v>48</v>
      </c>
      <c r="C48" s="263"/>
      <c r="D48" s="256">
        <f>SUM(D36:D47)</f>
        <v>28</v>
      </c>
      <c r="E48" s="256">
        <f>SUM(E36:E47)</f>
        <v>14</v>
      </c>
      <c r="F48" s="256">
        <f>SUM(F36:F47)</f>
        <v>14</v>
      </c>
      <c r="G48" s="256">
        <f>SUM(G37:G47)</f>
        <v>0</v>
      </c>
      <c r="H48" s="256" t="s">
        <v>49</v>
      </c>
      <c r="I48" s="256" t="s">
        <v>49</v>
      </c>
      <c r="J48" s="256">
        <f>SUM(J36:J47)</f>
        <v>270</v>
      </c>
      <c r="K48" s="256">
        <f>SUM(K36:K47)</f>
        <v>140</v>
      </c>
      <c r="L48" s="256">
        <f>SUM(L36:L47)</f>
        <v>130</v>
      </c>
      <c r="M48" s="258">
        <f>SUM(M36:M47)</f>
        <v>80</v>
      </c>
      <c r="N48" s="3"/>
    </row>
    <row r="49" spans="1:14" ht="15.75" thickBot="1">
      <c r="A49" s="245"/>
      <c r="B49" s="246" t="s">
        <v>50</v>
      </c>
      <c r="C49" s="160"/>
      <c r="D49" s="247">
        <v>0</v>
      </c>
      <c r="E49" s="247">
        <v>0</v>
      </c>
      <c r="F49" s="247">
        <v>0</v>
      </c>
      <c r="G49" s="247">
        <v>0</v>
      </c>
      <c r="H49" s="247" t="s">
        <v>49</v>
      </c>
      <c r="I49" s="247" t="s">
        <v>49</v>
      </c>
      <c r="J49" s="247">
        <v>0</v>
      </c>
      <c r="K49" s="247">
        <v>0</v>
      </c>
      <c r="L49" s="247">
        <v>0</v>
      </c>
      <c r="M49" s="249">
        <v>0</v>
      </c>
      <c r="N49" s="3"/>
    </row>
    <row r="50" spans="1:14" ht="15.75" thickBot="1">
      <c r="A50" s="250"/>
      <c r="B50" s="251" t="s">
        <v>51</v>
      </c>
      <c r="C50" s="48"/>
      <c r="D50" s="252">
        <v>2</v>
      </c>
      <c r="E50" s="252">
        <v>1</v>
      </c>
      <c r="F50" s="252">
        <v>1</v>
      </c>
      <c r="G50" s="252">
        <v>0</v>
      </c>
      <c r="H50" s="252" t="s">
        <v>49</v>
      </c>
      <c r="I50" s="252" t="s">
        <v>49</v>
      </c>
      <c r="J50" s="252">
        <f>SUM(J44)</f>
        <v>18</v>
      </c>
      <c r="K50" s="252">
        <f>SUM(K44)</f>
        <v>10</v>
      </c>
      <c r="L50" s="252">
        <f>SUM(L44)</f>
        <v>8</v>
      </c>
      <c r="M50" s="254">
        <f>SUM(M44)</f>
        <v>7</v>
      </c>
      <c r="N50" s="3"/>
    </row>
    <row r="51" spans="1:14" ht="15.75" thickBot="1">
      <c r="A51" s="95" t="s">
        <v>82</v>
      </c>
      <c r="B51" s="72" t="s">
        <v>71</v>
      </c>
      <c r="C51" s="56"/>
      <c r="D51" s="96"/>
      <c r="E51" s="96"/>
      <c r="F51" s="96"/>
      <c r="G51" s="56"/>
      <c r="H51" s="56"/>
      <c r="I51" s="56"/>
      <c r="J51" s="56"/>
      <c r="K51" s="56"/>
      <c r="L51" s="56"/>
      <c r="M51" s="97"/>
      <c r="N51" s="3"/>
    </row>
    <row r="52" spans="1:14">
      <c r="A52" s="228"/>
      <c r="B52" s="53" t="s">
        <v>40</v>
      </c>
      <c r="C52" s="55"/>
      <c r="D52" s="54"/>
      <c r="E52" s="54"/>
      <c r="F52" s="54"/>
      <c r="G52" s="55"/>
      <c r="H52" s="55"/>
      <c r="I52" s="55"/>
      <c r="J52" s="55"/>
      <c r="K52" s="55"/>
      <c r="L52" s="55"/>
      <c r="M52" s="57"/>
      <c r="N52" s="3"/>
    </row>
    <row r="53" spans="1:14">
      <c r="A53" s="123"/>
      <c r="B53" s="93" t="s">
        <v>48</v>
      </c>
      <c r="C53" s="112" t="s">
        <v>49</v>
      </c>
      <c r="D53" s="112"/>
      <c r="E53" s="112"/>
      <c r="F53" s="112"/>
      <c r="G53" s="112"/>
      <c r="H53" s="112" t="s">
        <v>49</v>
      </c>
      <c r="I53" s="112" t="s">
        <v>49</v>
      </c>
      <c r="J53" s="112"/>
      <c r="K53" s="112"/>
      <c r="L53" s="112"/>
      <c r="M53" s="113"/>
      <c r="N53" s="3"/>
    </row>
    <row r="54" spans="1:14">
      <c r="A54" s="2"/>
      <c r="B54" s="62" t="s">
        <v>50</v>
      </c>
      <c r="C54" s="94" t="s">
        <v>49</v>
      </c>
      <c r="D54" s="94"/>
      <c r="E54" s="94"/>
      <c r="F54" s="94"/>
      <c r="G54" s="94"/>
      <c r="H54" s="94" t="s">
        <v>49</v>
      </c>
      <c r="I54" s="94" t="s">
        <v>49</v>
      </c>
      <c r="J54" s="94"/>
      <c r="K54" s="94"/>
      <c r="L54" s="94"/>
      <c r="M54" s="100"/>
      <c r="N54" s="3"/>
    </row>
    <row r="55" spans="1:14" ht="15.75" thickBot="1">
      <c r="A55" s="79"/>
      <c r="B55" s="68" t="s">
        <v>51</v>
      </c>
      <c r="C55" s="80" t="s">
        <v>49</v>
      </c>
      <c r="D55" s="80"/>
      <c r="E55" s="80"/>
      <c r="F55" s="80"/>
      <c r="G55" s="80"/>
      <c r="H55" s="80" t="s">
        <v>49</v>
      </c>
      <c r="I55" s="80" t="s">
        <v>49</v>
      </c>
      <c r="J55" s="80"/>
      <c r="K55" s="80"/>
      <c r="L55" s="80"/>
      <c r="M55" s="81"/>
      <c r="N55" s="3"/>
    </row>
    <row r="56" spans="1:14" ht="15.75" thickBot="1">
      <c r="A56" s="101" t="s">
        <v>100</v>
      </c>
      <c r="B56" s="50" t="s">
        <v>72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163"/>
      <c r="N56" s="3"/>
    </row>
    <row r="57" spans="1:14">
      <c r="A57" s="228"/>
      <c r="B57" s="53" t="s">
        <v>40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7"/>
      <c r="N57" s="3"/>
    </row>
    <row r="58" spans="1:14">
      <c r="A58" s="220"/>
      <c r="B58" s="93" t="s">
        <v>48</v>
      </c>
      <c r="C58" s="112" t="s">
        <v>49</v>
      </c>
      <c r="D58" s="112"/>
      <c r="E58" s="215"/>
      <c r="F58" s="112"/>
      <c r="G58" s="112"/>
      <c r="H58" s="112" t="s">
        <v>49</v>
      </c>
      <c r="I58" s="112" t="s">
        <v>49</v>
      </c>
      <c r="J58" s="112"/>
      <c r="K58" s="112"/>
      <c r="L58" s="112"/>
      <c r="M58" s="113"/>
      <c r="N58" s="3"/>
    </row>
    <row r="59" spans="1:14">
      <c r="A59" s="104"/>
      <c r="B59" s="62" t="s">
        <v>50</v>
      </c>
      <c r="C59" s="94" t="s">
        <v>49</v>
      </c>
      <c r="D59" s="94"/>
      <c r="E59" s="94"/>
      <c r="F59" s="94"/>
      <c r="G59" s="94"/>
      <c r="H59" s="94" t="s">
        <v>49</v>
      </c>
      <c r="I59" s="94" t="s">
        <v>49</v>
      </c>
      <c r="J59" s="94"/>
      <c r="K59" s="94"/>
      <c r="L59" s="94"/>
      <c r="M59" s="100"/>
      <c r="N59" s="3"/>
    </row>
    <row r="60" spans="1:14" ht="15.75" thickBot="1">
      <c r="A60" s="105"/>
      <c r="B60" s="68" t="s">
        <v>51</v>
      </c>
      <c r="C60" s="80" t="s">
        <v>49</v>
      </c>
      <c r="D60" s="80"/>
      <c r="E60" s="80"/>
      <c r="F60" s="80"/>
      <c r="G60" s="80"/>
      <c r="H60" s="80" t="s">
        <v>49</v>
      </c>
      <c r="I60" s="80" t="s">
        <v>49</v>
      </c>
      <c r="J60" s="80"/>
      <c r="K60" s="80"/>
      <c r="L60" s="80"/>
      <c r="M60" s="81"/>
      <c r="N60" s="3"/>
    </row>
    <row r="61" spans="1:14" ht="15.75" thickBot="1">
      <c r="A61" s="231" t="s">
        <v>110</v>
      </c>
      <c r="B61" s="50" t="s">
        <v>73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163"/>
      <c r="N61" s="3"/>
    </row>
    <row r="62" spans="1:14">
      <c r="A62" s="102"/>
      <c r="B62" s="53" t="s">
        <v>40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7"/>
      <c r="N62" s="3"/>
    </row>
    <row r="63" spans="1:14" ht="27.75" customHeight="1">
      <c r="A63" s="104">
        <v>1</v>
      </c>
      <c r="B63" s="107" t="s">
        <v>74</v>
      </c>
      <c r="C63" s="94" t="s">
        <v>45</v>
      </c>
      <c r="D63" s="94">
        <v>0.5</v>
      </c>
      <c r="E63" s="94">
        <v>0.5</v>
      </c>
      <c r="F63" s="94">
        <v>0</v>
      </c>
      <c r="G63" s="94">
        <v>0</v>
      </c>
      <c r="H63" s="86" t="s">
        <v>75</v>
      </c>
      <c r="I63" s="94" t="s">
        <v>47</v>
      </c>
      <c r="J63" s="94">
        <v>4</v>
      </c>
      <c r="K63" s="94">
        <v>4</v>
      </c>
      <c r="L63" s="94">
        <v>0</v>
      </c>
      <c r="M63" s="100">
        <v>0</v>
      </c>
      <c r="N63" s="3"/>
    </row>
    <row r="64" spans="1:14" ht="9" customHeight="1" thickBot="1">
      <c r="A64" s="264"/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25"/>
      <c r="N64" s="3"/>
    </row>
    <row r="65" spans="1:14" ht="15.75" thickBot="1">
      <c r="A65" s="265"/>
      <c r="B65" s="238" t="s">
        <v>76</v>
      </c>
      <c r="C65" s="239" t="s">
        <v>38</v>
      </c>
      <c r="D65" s="239">
        <f>SUM(D20+D22+D28+D30+D36+D38+D40+D42)</f>
        <v>21</v>
      </c>
      <c r="E65" s="239">
        <f>SUM(E20+E22+E28+E30+E36+E38+E40+E42)</f>
        <v>10.5</v>
      </c>
      <c r="F65" s="239">
        <f>SUM(F20+F22+F28+F30+F36+F38+F40+F42)</f>
        <v>10.5</v>
      </c>
      <c r="G65" s="239"/>
      <c r="H65" s="239"/>
      <c r="I65" s="239"/>
      <c r="J65" s="239">
        <f>SUM(J20+J22+J28+J30+J36+J38+J40+J42)</f>
        <v>220</v>
      </c>
      <c r="K65" s="239">
        <f>SUM(K28+K30+K36+K38+K40+K42)</f>
        <v>84</v>
      </c>
      <c r="L65" s="239">
        <f>SUM(L20+L22+L28+L30+L36+L38+L40+L42)</f>
        <v>136</v>
      </c>
      <c r="M65" s="266">
        <f>SUM(M20+M22+M28+M30+M36+M38+M40+M42)</f>
        <v>47.5</v>
      </c>
      <c r="N65" s="3"/>
    </row>
    <row r="66" spans="1:14" ht="15.75" thickBot="1">
      <c r="A66" s="265"/>
      <c r="B66" s="238" t="s">
        <v>77</v>
      </c>
      <c r="C66" s="239" t="s">
        <v>45</v>
      </c>
      <c r="D66" s="239">
        <f>SUM(D21+D29+D37+D39+D41+D43+D44+D47+D63)</f>
        <v>21.5</v>
      </c>
      <c r="E66" s="239">
        <f>SUM(E21+E29+E37+E39+E41+E43+E44+E47+E63)</f>
        <v>11</v>
      </c>
      <c r="F66" s="239">
        <f>SUM(F21+F29+F37+F39+F41+F43+F44+F47)</f>
        <v>10.5</v>
      </c>
      <c r="G66" s="239"/>
      <c r="H66" s="239"/>
      <c r="I66" s="239"/>
      <c r="J66" s="239">
        <f>SUM(J21+J29+J37+J39+J41+J43+J44+J47+J63)</f>
        <v>206</v>
      </c>
      <c r="K66" s="239">
        <f>SUM(K29+K37+K39+K41+K43+K44+K47+K63)</f>
        <v>98</v>
      </c>
      <c r="L66" s="239">
        <f>SUM(L21+L29+L37+L39+L41+L43+L44+L47)</f>
        <v>108</v>
      </c>
      <c r="M66" s="266">
        <f>SUM(M29+M37+M39+M41+M43+M44+M47)</f>
        <v>65.5</v>
      </c>
      <c r="N66" s="3"/>
    </row>
    <row r="67" spans="1:14" ht="26.25" thickBot="1">
      <c r="A67" s="267"/>
      <c r="B67" s="268" t="s">
        <v>78</v>
      </c>
      <c r="C67" s="269" t="s">
        <v>49</v>
      </c>
      <c r="D67" s="270">
        <f>SUM(D65+D66)</f>
        <v>42.5</v>
      </c>
      <c r="E67" s="269">
        <f>SUM(E65+E66)</f>
        <v>21.5</v>
      </c>
      <c r="F67" s="269">
        <f>SUM(F65+F66)</f>
        <v>21</v>
      </c>
      <c r="G67" s="269">
        <f>SUM(G24,G32,G49)</f>
        <v>0</v>
      </c>
      <c r="H67" s="269"/>
      <c r="I67" s="269"/>
      <c r="J67" s="269">
        <f>SUM(J65:J66)</f>
        <v>426</v>
      </c>
      <c r="K67" s="269">
        <f>SUM(K65:K66)</f>
        <v>182</v>
      </c>
      <c r="L67" s="269">
        <f>SUM(L65:L66)</f>
        <v>244</v>
      </c>
      <c r="M67" s="271">
        <f>SUM(M65:M66)</f>
        <v>113</v>
      </c>
      <c r="N67" s="3"/>
    </row>
    <row r="68" spans="1:14" ht="6.75" customHeight="1">
      <c r="A68" s="10"/>
      <c r="B68" s="109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97"/>
      <c r="N68" s="3"/>
    </row>
    <row r="69" spans="1:14" ht="16.5" thickBot="1">
      <c r="A69" s="41"/>
      <c r="B69" s="272" t="s">
        <v>79</v>
      </c>
      <c r="C69" s="34"/>
      <c r="D69" s="34"/>
      <c r="E69" s="34"/>
      <c r="F69" s="34"/>
      <c r="G69" s="9"/>
      <c r="H69" s="34"/>
      <c r="I69" s="34"/>
      <c r="J69" s="34"/>
      <c r="K69" s="34"/>
      <c r="L69" s="34"/>
      <c r="M69" s="82"/>
      <c r="N69" s="3"/>
    </row>
    <row r="70" spans="1:14">
      <c r="A70" s="10" t="s">
        <v>7</v>
      </c>
      <c r="B70" s="11"/>
      <c r="C70" s="12"/>
      <c r="D70" s="319" t="s">
        <v>8</v>
      </c>
      <c r="E70" s="320"/>
      <c r="F70" s="320"/>
      <c r="G70" s="13" t="s">
        <v>9</v>
      </c>
      <c r="H70" s="14" t="s">
        <v>10</v>
      </c>
      <c r="I70" s="15" t="s">
        <v>11</v>
      </c>
      <c r="J70" s="321" t="s">
        <v>12</v>
      </c>
      <c r="K70" s="322"/>
      <c r="L70" s="322"/>
      <c r="M70" s="323"/>
      <c r="N70" s="3"/>
    </row>
    <row r="71" spans="1:14">
      <c r="A71" s="16"/>
      <c r="B71" s="17" t="s">
        <v>13</v>
      </c>
      <c r="C71" s="18" t="s">
        <v>14</v>
      </c>
      <c r="D71" s="19" t="s">
        <v>15</v>
      </c>
      <c r="E71" s="20" t="s">
        <v>16</v>
      </c>
      <c r="F71" s="21" t="s">
        <v>17</v>
      </c>
      <c r="G71" s="22" t="s">
        <v>18</v>
      </c>
      <c r="H71" s="18" t="s">
        <v>19</v>
      </c>
      <c r="I71" s="23" t="s">
        <v>20</v>
      </c>
      <c r="J71" s="24" t="s">
        <v>15</v>
      </c>
      <c r="K71" s="318" t="s">
        <v>21</v>
      </c>
      <c r="L71" s="318"/>
      <c r="M71" s="25" t="s">
        <v>22</v>
      </c>
      <c r="N71" s="3"/>
    </row>
    <row r="72" spans="1:14">
      <c r="A72" s="26"/>
      <c r="B72" s="17" t="s">
        <v>23</v>
      </c>
      <c r="C72" s="27"/>
      <c r="D72" s="19"/>
      <c r="E72" s="20" t="s">
        <v>24</v>
      </c>
      <c r="F72" s="28" t="s">
        <v>25</v>
      </c>
      <c r="G72" s="20" t="s">
        <v>26</v>
      </c>
      <c r="H72" s="18"/>
      <c r="I72" s="23" t="s">
        <v>27</v>
      </c>
      <c r="J72" s="29"/>
      <c r="K72" s="30" t="s">
        <v>28</v>
      </c>
      <c r="L72" s="31" t="s">
        <v>29</v>
      </c>
      <c r="M72" s="32"/>
      <c r="N72" s="3"/>
    </row>
    <row r="73" spans="1:14">
      <c r="A73" s="33"/>
      <c r="B73" s="17"/>
      <c r="C73" s="34"/>
      <c r="D73" s="19"/>
      <c r="E73" s="20" t="s">
        <v>30</v>
      </c>
      <c r="F73" s="28" t="s">
        <v>31</v>
      </c>
      <c r="G73" s="20" t="s">
        <v>32</v>
      </c>
      <c r="H73" s="34"/>
      <c r="I73" s="23" t="s">
        <v>33</v>
      </c>
      <c r="J73" s="29"/>
      <c r="K73" s="35"/>
      <c r="L73" s="20"/>
      <c r="M73" s="32"/>
      <c r="N73" s="3"/>
    </row>
    <row r="74" spans="1:14">
      <c r="A74" s="33"/>
      <c r="B74" s="36"/>
      <c r="C74" s="37"/>
      <c r="D74" s="19"/>
      <c r="E74" s="20" t="s">
        <v>34</v>
      </c>
      <c r="F74" s="28"/>
      <c r="G74" s="20" t="s">
        <v>35</v>
      </c>
      <c r="H74" s="18"/>
      <c r="I74" s="19" t="s">
        <v>36</v>
      </c>
      <c r="J74" s="38"/>
      <c r="K74" s="35"/>
      <c r="L74" s="39"/>
      <c r="M74" s="40"/>
      <c r="N74" s="3"/>
    </row>
    <row r="75" spans="1:14" ht="5.25" customHeight="1" thickBot="1">
      <c r="A75" s="41"/>
      <c r="B75" s="42"/>
      <c r="C75" s="9"/>
      <c r="D75" s="43"/>
      <c r="E75" s="44"/>
      <c r="F75" s="45"/>
      <c r="G75" s="44"/>
      <c r="H75" s="9"/>
      <c r="I75" s="43"/>
      <c r="J75" s="46"/>
      <c r="K75" s="47"/>
      <c r="L75" s="48"/>
      <c r="M75" s="49"/>
    </row>
    <row r="76" spans="1:14" ht="15.75" thickBot="1">
      <c r="A76" s="33"/>
      <c r="B76" s="50" t="s">
        <v>37</v>
      </c>
      <c r="C76" s="27"/>
      <c r="D76" s="34"/>
      <c r="E76" s="34"/>
      <c r="F76" s="34"/>
      <c r="G76" s="34"/>
      <c r="H76" s="34"/>
      <c r="I76" s="34"/>
      <c r="J76" s="34"/>
      <c r="K76" s="34"/>
      <c r="L76" s="34"/>
      <c r="M76" s="163"/>
    </row>
    <row r="77" spans="1:14" ht="15.75" thickBot="1">
      <c r="A77" s="234" t="s">
        <v>38</v>
      </c>
      <c r="B77" s="237" t="s">
        <v>39</v>
      </c>
      <c r="C77" s="239"/>
      <c r="D77" s="160"/>
      <c r="E77" s="160"/>
      <c r="F77" s="160"/>
      <c r="G77" s="160"/>
      <c r="H77" s="160"/>
      <c r="I77" s="160"/>
      <c r="J77" s="160"/>
      <c r="K77" s="160"/>
      <c r="L77" s="160"/>
      <c r="M77" s="161"/>
    </row>
    <row r="78" spans="1:14">
      <c r="A78" s="110"/>
      <c r="B78" s="111" t="s">
        <v>80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3"/>
    </row>
    <row r="79" spans="1:14">
      <c r="A79" s="1">
        <v>1</v>
      </c>
      <c r="B79" s="62" t="s">
        <v>41</v>
      </c>
      <c r="C79" s="60" t="s">
        <v>81</v>
      </c>
      <c r="D79" s="60">
        <v>2</v>
      </c>
      <c r="E79" s="60">
        <v>1</v>
      </c>
      <c r="F79" s="60">
        <v>1</v>
      </c>
      <c r="G79" s="94">
        <v>0</v>
      </c>
      <c r="H79" s="86" t="s">
        <v>43</v>
      </c>
      <c r="I79" s="114" t="s">
        <v>44</v>
      </c>
      <c r="J79" s="63">
        <f t="shared" ref="J79:J81" si="1">SUM(K79:L79)</f>
        <v>30</v>
      </c>
      <c r="K79" s="94">
        <v>0</v>
      </c>
      <c r="L79" s="94">
        <v>30</v>
      </c>
      <c r="M79" s="100">
        <v>0</v>
      </c>
    </row>
    <row r="80" spans="1:14">
      <c r="A80" s="1">
        <v>2</v>
      </c>
      <c r="B80" s="115" t="s">
        <v>41</v>
      </c>
      <c r="C80" s="60" t="s">
        <v>82</v>
      </c>
      <c r="D80" s="60">
        <v>2</v>
      </c>
      <c r="E80" s="60">
        <v>1</v>
      </c>
      <c r="F80" s="60">
        <v>1</v>
      </c>
      <c r="G80" s="60">
        <v>0</v>
      </c>
      <c r="H80" s="63" t="s">
        <v>54</v>
      </c>
      <c r="I80" s="64" t="s">
        <v>44</v>
      </c>
      <c r="J80" s="63">
        <f t="shared" si="1"/>
        <v>30</v>
      </c>
      <c r="K80" s="60">
        <v>0</v>
      </c>
      <c r="L80" s="60">
        <v>30</v>
      </c>
      <c r="M80" s="116">
        <v>0</v>
      </c>
    </row>
    <row r="81" spans="1:14">
      <c r="A81" s="1">
        <v>3</v>
      </c>
      <c r="B81" s="117" t="s">
        <v>83</v>
      </c>
      <c r="C81" s="60" t="s">
        <v>81</v>
      </c>
      <c r="D81" s="60">
        <v>2</v>
      </c>
      <c r="E81" s="60">
        <v>1</v>
      </c>
      <c r="F81" s="60">
        <v>1</v>
      </c>
      <c r="G81" s="60">
        <v>2</v>
      </c>
      <c r="H81" s="63" t="s">
        <v>43</v>
      </c>
      <c r="I81" s="60" t="s">
        <v>47</v>
      </c>
      <c r="J81" s="63">
        <f t="shared" si="1"/>
        <v>30</v>
      </c>
      <c r="K81" s="60">
        <v>0</v>
      </c>
      <c r="L81" s="60">
        <v>30</v>
      </c>
      <c r="M81" s="116">
        <v>0</v>
      </c>
    </row>
    <row r="82" spans="1:14">
      <c r="A82" s="1"/>
      <c r="B82" s="62" t="s">
        <v>48</v>
      </c>
      <c r="C82" s="60"/>
      <c r="D82" s="60">
        <f>SUM(D79:D81)</f>
        <v>6</v>
      </c>
      <c r="E82" s="60">
        <v>3</v>
      </c>
      <c r="F82" s="60">
        <f>SUM(F79:F81)</f>
        <v>3</v>
      </c>
      <c r="G82" s="94">
        <f>SUM(G79:G81)</f>
        <v>2</v>
      </c>
      <c r="H82" s="94" t="s">
        <v>49</v>
      </c>
      <c r="I82" s="94" t="s">
        <v>49</v>
      </c>
      <c r="J82" s="94">
        <f>SUM(J79:J81)</f>
        <v>90</v>
      </c>
      <c r="K82" s="94">
        <f>SUM(K79:K81)</f>
        <v>0</v>
      </c>
      <c r="L82" s="94">
        <f>SUM(L79:L81)</f>
        <v>90</v>
      </c>
      <c r="M82" s="100">
        <f>SUM(M79:M81)</f>
        <v>0</v>
      </c>
    </row>
    <row r="83" spans="1:14">
      <c r="A83" s="1"/>
      <c r="B83" s="62" t="s">
        <v>50</v>
      </c>
      <c r="C83" s="60"/>
      <c r="D83" s="60">
        <v>2</v>
      </c>
      <c r="E83" s="60">
        <v>1</v>
      </c>
      <c r="F83" s="60">
        <v>1</v>
      </c>
      <c r="G83" s="94">
        <v>2</v>
      </c>
      <c r="H83" s="94" t="s">
        <v>49</v>
      </c>
      <c r="I83" s="94" t="s">
        <v>49</v>
      </c>
      <c r="J83" s="94">
        <v>30</v>
      </c>
      <c r="K83" s="94">
        <v>0</v>
      </c>
      <c r="L83" s="94">
        <v>30</v>
      </c>
      <c r="M83" s="100">
        <v>0</v>
      </c>
    </row>
    <row r="84" spans="1:14" ht="15.75" thickBot="1">
      <c r="A84" s="79"/>
      <c r="B84" s="68" t="s">
        <v>51</v>
      </c>
      <c r="C84" s="69"/>
      <c r="D84" s="69">
        <v>4</v>
      </c>
      <c r="E84" s="69">
        <v>2</v>
      </c>
      <c r="F84" s="69">
        <v>2</v>
      </c>
      <c r="G84" s="80">
        <v>0</v>
      </c>
      <c r="H84" s="80" t="s">
        <v>49</v>
      </c>
      <c r="I84" s="80" t="s">
        <v>49</v>
      </c>
      <c r="J84" s="80">
        <v>60</v>
      </c>
      <c r="K84" s="80">
        <v>0</v>
      </c>
      <c r="L84" s="80">
        <v>60</v>
      </c>
      <c r="M84" s="81">
        <v>0</v>
      </c>
    </row>
    <row r="85" spans="1:14" ht="15.75" thickBot="1">
      <c r="A85" s="71" t="s">
        <v>45</v>
      </c>
      <c r="B85" s="72" t="s">
        <v>52</v>
      </c>
      <c r="C85" s="73"/>
      <c r="D85" s="73"/>
      <c r="E85" s="73"/>
      <c r="F85" s="74"/>
      <c r="G85" s="56"/>
      <c r="H85" s="56"/>
      <c r="I85" s="56"/>
      <c r="J85" s="56"/>
      <c r="K85" s="56"/>
      <c r="L85" s="56"/>
      <c r="M85" s="163"/>
    </row>
    <row r="86" spans="1:14">
      <c r="A86" s="98"/>
      <c r="B86" s="53" t="s">
        <v>80</v>
      </c>
      <c r="C86" s="118"/>
      <c r="D86" s="118"/>
      <c r="E86" s="118"/>
      <c r="F86" s="118"/>
      <c r="G86" s="55"/>
      <c r="H86" s="55"/>
      <c r="I86" s="55"/>
      <c r="J86" s="55"/>
      <c r="K86" s="55"/>
      <c r="L86" s="55"/>
      <c r="M86" s="57"/>
    </row>
    <row r="87" spans="1:14">
      <c r="A87" s="2">
        <v>1</v>
      </c>
      <c r="B87" s="62" t="s">
        <v>84</v>
      </c>
      <c r="C87" s="60" t="s">
        <v>81</v>
      </c>
      <c r="D87" s="60">
        <v>3</v>
      </c>
      <c r="E87" s="60">
        <v>1.5</v>
      </c>
      <c r="F87" s="60">
        <v>1.5</v>
      </c>
      <c r="G87" s="94">
        <v>0</v>
      </c>
      <c r="H87" s="86" t="s">
        <v>43</v>
      </c>
      <c r="I87" s="94" t="s">
        <v>47</v>
      </c>
      <c r="J87" s="63">
        <f t="shared" ref="J87:J94" si="2">SUM(K87:L87)</f>
        <v>36</v>
      </c>
      <c r="K87" s="94">
        <v>18</v>
      </c>
      <c r="L87" s="94">
        <v>18</v>
      </c>
      <c r="M87" s="100">
        <v>1.5</v>
      </c>
    </row>
    <row r="88" spans="1:14">
      <c r="A88" s="2">
        <v>2</v>
      </c>
      <c r="B88" s="119" t="s">
        <v>85</v>
      </c>
      <c r="C88" s="64" t="s">
        <v>82</v>
      </c>
      <c r="D88" s="64">
        <v>4.5</v>
      </c>
      <c r="E88" s="64">
        <v>2.5</v>
      </c>
      <c r="F88" s="64">
        <v>2</v>
      </c>
      <c r="G88" s="114">
        <v>0</v>
      </c>
      <c r="H88" s="86" t="s">
        <v>54</v>
      </c>
      <c r="I88" s="114" t="s">
        <v>47</v>
      </c>
      <c r="J88" s="63">
        <f t="shared" si="2"/>
        <v>36</v>
      </c>
      <c r="K88" s="94">
        <v>18</v>
      </c>
      <c r="L88" s="94">
        <v>18</v>
      </c>
      <c r="M88" s="120">
        <v>20.25</v>
      </c>
    </row>
    <row r="89" spans="1:14">
      <c r="A89" s="2">
        <v>3</v>
      </c>
      <c r="B89" s="62" t="s">
        <v>86</v>
      </c>
      <c r="C89" s="60" t="s">
        <v>81</v>
      </c>
      <c r="D89" s="60">
        <v>3</v>
      </c>
      <c r="E89" s="60">
        <v>1.5</v>
      </c>
      <c r="F89" s="60">
        <v>1.5</v>
      </c>
      <c r="G89" s="94">
        <v>0</v>
      </c>
      <c r="H89" s="86" t="s">
        <v>43</v>
      </c>
      <c r="I89" s="94" t="s">
        <v>47</v>
      </c>
      <c r="J89" s="63">
        <f t="shared" si="2"/>
        <v>36</v>
      </c>
      <c r="K89" s="94">
        <v>18</v>
      </c>
      <c r="L89" s="94">
        <v>18</v>
      </c>
      <c r="M89" s="100">
        <v>1.5</v>
      </c>
    </row>
    <row r="90" spans="1:14">
      <c r="A90" s="2">
        <v>4</v>
      </c>
      <c r="B90" s="121" t="s">
        <v>87</v>
      </c>
      <c r="C90" s="60" t="s">
        <v>82</v>
      </c>
      <c r="D90" s="60">
        <v>4.5</v>
      </c>
      <c r="E90" s="60">
        <v>2.5</v>
      </c>
      <c r="F90" s="60">
        <v>2</v>
      </c>
      <c r="G90" s="94">
        <v>0</v>
      </c>
      <c r="H90" s="86" t="s">
        <v>54</v>
      </c>
      <c r="I90" s="94" t="s">
        <v>47</v>
      </c>
      <c r="J90" s="63">
        <f t="shared" si="2"/>
        <v>36</v>
      </c>
      <c r="K90" s="94">
        <v>18</v>
      </c>
      <c r="L90" s="94">
        <v>18</v>
      </c>
      <c r="M90" s="100">
        <v>20.25</v>
      </c>
    </row>
    <row r="91" spans="1:14">
      <c r="A91" s="2">
        <v>5</v>
      </c>
      <c r="B91" s="62" t="s">
        <v>88</v>
      </c>
      <c r="C91" s="60" t="s">
        <v>81</v>
      </c>
      <c r="D91" s="60">
        <v>3</v>
      </c>
      <c r="E91" s="60">
        <v>1.5</v>
      </c>
      <c r="F91" s="60">
        <v>1.5</v>
      </c>
      <c r="G91" s="94">
        <v>0</v>
      </c>
      <c r="H91" s="86" t="s">
        <v>43</v>
      </c>
      <c r="I91" s="94" t="s">
        <v>47</v>
      </c>
      <c r="J91" s="63">
        <f t="shared" si="2"/>
        <v>36</v>
      </c>
      <c r="K91" s="94">
        <v>18</v>
      </c>
      <c r="L91" s="94">
        <v>18</v>
      </c>
      <c r="M91" s="100">
        <v>1.5</v>
      </c>
    </row>
    <row r="92" spans="1:14" s="91" customFormat="1">
      <c r="A92" s="122">
        <v>6</v>
      </c>
      <c r="B92" s="119" t="s">
        <v>89</v>
      </c>
      <c r="C92" s="64" t="s">
        <v>82</v>
      </c>
      <c r="D92" s="64">
        <v>5</v>
      </c>
      <c r="E92" s="64">
        <v>2.5</v>
      </c>
      <c r="F92" s="64">
        <v>2.5</v>
      </c>
      <c r="G92" s="114">
        <v>0</v>
      </c>
      <c r="H92" s="86" t="s">
        <v>54</v>
      </c>
      <c r="I92" s="114" t="s">
        <v>47</v>
      </c>
      <c r="J92" s="63">
        <f t="shared" si="2"/>
        <v>36</v>
      </c>
      <c r="K92" s="94">
        <v>18</v>
      </c>
      <c r="L92" s="94">
        <v>18</v>
      </c>
      <c r="M92" s="120">
        <v>20.25</v>
      </c>
      <c r="N92" s="90"/>
    </row>
    <row r="93" spans="1:14" s="91" customFormat="1">
      <c r="A93" s="122">
        <v>7</v>
      </c>
      <c r="B93" s="119" t="s">
        <v>90</v>
      </c>
      <c r="C93" s="64" t="s">
        <v>81</v>
      </c>
      <c r="D93" s="64">
        <v>3</v>
      </c>
      <c r="E93" s="64">
        <v>1.5</v>
      </c>
      <c r="F93" s="64">
        <v>1.5</v>
      </c>
      <c r="G93" s="114">
        <v>0</v>
      </c>
      <c r="H93" s="86" t="s">
        <v>43</v>
      </c>
      <c r="I93" s="114" t="s">
        <v>47</v>
      </c>
      <c r="J93" s="63">
        <f t="shared" si="2"/>
        <v>36</v>
      </c>
      <c r="K93" s="94">
        <v>18</v>
      </c>
      <c r="L93" s="94">
        <v>18</v>
      </c>
      <c r="M93" s="120">
        <v>1.5</v>
      </c>
      <c r="N93" s="90"/>
    </row>
    <row r="94" spans="1:14" s="91" customFormat="1" ht="15.75" thickBot="1">
      <c r="A94" s="273">
        <v>8</v>
      </c>
      <c r="B94" s="274" t="s">
        <v>91</v>
      </c>
      <c r="C94" s="275" t="s">
        <v>82</v>
      </c>
      <c r="D94" s="275">
        <v>4.5</v>
      </c>
      <c r="E94" s="275">
        <v>2.5</v>
      </c>
      <c r="F94" s="275">
        <v>2</v>
      </c>
      <c r="G94" s="276">
        <v>0</v>
      </c>
      <c r="H94" s="135" t="s">
        <v>54</v>
      </c>
      <c r="I94" s="276" t="s">
        <v>47</v>
      </c>
      <c r="J94" s="241">
        <f t="shared" si="2"/>
        <v>36</v>
      </c>
      <c r="K94" s="134">
        <v>18</v>
      </c>
      <c r="L94" s="134">
        <v>18</v>
      </c>
      <c r="M94" s="277">
        <v>20.25</v>
      </c>
      <c r="N94" s="90"/>
    </row>
    <row r="95" spans="1:14" ht="15.75" thickBot="1">
      <c r="A95" s="259"/>
      <c r="B95" s="255" t="s">
        <v>48</v>
      </c>
      <c r="C95" s="256"/>
      <c r="D95" s="256">
        <f>SUM(D87:D94)</f>
        <v>30.5</v>
      </c>
      <c r="E95" s="256">
        <f>SUM(E86:E94)</f>
        <v>16</v>
      </c>
      <c r="F95" s="256">
        <f>SUM(F86:F94)</f>
        <v>14.5</v>
      </c>
      <c r="G95" s="263">
        <f>SUM(G87:G94)</f>
        <v>0</v>
      </c>
      <c r="H95" s="263" t="s">
        <v>49</v>
      </c>
      <c r="I95" s="263" t="s">
        <v>49</v>
      </c>
      <c r="J95" s="263">
        <f>SUM(J86:J94)</f>
        <v>288</v>
      </c>
      <c r="K95" s="263">
        <f>SUM(K86:K94)</f>
        <v>144</v>
      </c>
      <c r="L95" s="263">
        <f>SUM(L86:L94)</f>
        <v>144</v>
      </c>
      <c r="M95" s="278">
        <f>SUM(M87:M94)</f>
        <v>87</v>
      </c>
    </row>
    <row r="96" spans="1:14">
      <c r="A96" s="123"/>
      <c r="B96" s="93" t="s">
        <v>50</v>
      </c>
      <c r="C96" s="112"/>
      <c r="D96" s="112">
        <v>0</v>
      </c>
      <c r="E96" s="112">
        <v>0</v>
      </c>
      <c r="F96" s="112">
        <v>0</v>
      </c>
      <c r="G96" s="112">
        <f>SUM(G87:G94)</f>
        <v>0</v>
      </c>
      <c r="H96" s="112" t="s">
        <v>49</v>
      </c>
      <c r="I96" s="112" t="s">
        <v>49</v>
      </c>
      <c r="J96" s="112">
        <v>0</v>
      </c>
      <c r="K96" s="112">
        <v>0</v>
      </c>
      <c r="L96" s="112">
        <v>0</v>
      </c>
      <c r="M96" s="113">
        <v>0</v>
      </c>
    </row>
    <row r="97" spans="1:14" ht="15.75" thickBot="1">
      <c r="A97" s="79"/>
      <c r="B97" s="68" t="s">
        <v>51</v>
      </c>
      <c r="C97" s="80"/>
      <c r="D97" s="80">
        <v>0</v>
      </c>
      <c r="E97" s="80">
        <v>0</v>
      </c>
      <c r="F97" s="80">
        <v>0</v>
      </c>
      <c r="G97" s="80">
        <v>0</v>
      </c>
      <c r="H97" s="80" t="s">
        <v>49</v>
      </c>
      <c r="I97" s="80" t="s">
        <v>49</v>
      </c>
      <c r="J97" s="80">
        <v>0</v>
      </c>
      <c r="K97" s="80">
        <v>0</v>
      </c>
      <c r="L97" s="80">
        <v>0</v>
      </c>
      <c r="M97" s="81">
        <v>0</v>
      </c>
    </row>
    <row r="98" spans="1:14" ht="15.75" thickBot="1">
      <c r="A98" s="26" t="s">
        <v>81</v>
      </c>
      <c r="B98" s="50" t="s">
        <v>57</v>
      </c>
      <c r="C98" s="109"/>
      <c r="D98" s="34"/>
      <c r="E98" s="34"/>
      <c r="F98" s="34"/>
      <c r="G98" s="34"/>
      <c r="H98" s="34"/>
      <c r="I98" s="34"/>
      <c r="J98" s="34"/>
      <c r="K98" s="34"/>
      <c r="L98" s="34"/>
      <c r="M98" s="163"/>
    </row>
    <row r="99" spans="1:14">
      <c r="A99" s="83"/>
      <c r="B99" s="124" t="s">
        <v>80</v>
      </c>
      <c r="C99" s="125"/>
      <c r="D99" s="125"/>
      <c r="E99" s="125"/>
      <c r="F99" s="125"/>
      <c r="G99" s="103"/>
      <c r="H99" s="103"/>
      <c r="I99" s="103"/>
      <c r="J99" s="103"/>
      <c r="K99" s="103"/>
      <c r="L99" s="103"/>
      <c r="M99" s="126"/>
    </row>
    <row r="100" spans="1:14">
      <c r="A100" s="1">
        <v>1</v>
      </c>
      <c r="B100" s="117" t="s">
        <v>92</v>
      </c>
      <c r="C100" s="63" t="s">
        <v>81</v>
      </c>
      <c r="D100" s="63">
        <v>4</v>
      </c>
      <c r="E100" s="63">
        <v>2</v>
      </c>
      <c r="F100" s="63">
        <v>2</v>
      </c>
      <c r="G100" s="86">
        <v>0</v>
      </c>
      <c r="H100" s="86" t="s">
        <v>54</v>
      </c>
      <c r="I100" s="86" t="s">
        <v>47</v>
      </c>
      <c r="J100" s="63">
        <f t="shared" ref="J100:J106" si="3">SUM(K100:L100)</f>
        <v>36</v>
      </c>
      <c r="K100" s="94">
        <v>18</v>
      </c>
      <c r="L100" s="94">
        <v>18</v>
      </c>
      <c r="M100" s="127">
        <v>14</v>
      </c>
    </row>
    <row r="101" spans="1:14">
      <c r="A101" s="1">
        <v>2</v>
      </c>
      <c r="B101" s="117" t="s">
        <v>93</v>
      </c>
      <c r="C101" s="63" t="s">
        <v>81</v>
      </c>
      <c r="D101" s="63">
        <v>4</v>
      </c>
      <c r="E101" s="63">
        <v>2</v>
      </c>
      <c r="F101" s="63">
        <v>2</v>
      </c>
      <c r="G101" s="86">
        <v>0</v>
      </c>
      <c r="H101" s="86" t="s">
        <v>54</v>
      </c>
      <c r="I101" s="86" t="s">
        <v>47</v>
      </c>
      <c r="J101" s="63">
        <f t="shared" si="3"/>
        <v>36</v>
      </c>
      <c r="K101" s="94">
        <v>18</v>
      </c>
      <c r="L101" s="94">
        <v>18</v>
      </c>
      <c r="M101" s="127">
        <v>14</v>
      </c>
    </row>
    <row r="102" spans="1:14">
      <c r="A102" s="1">
        <v>3</v>
      </c>
      <c r="B102" s="115" t="s">
        <v>94</v>
      </c>
      <c r="C102" s="60" t="s">
        <v>81</v>
      </c>
      <c r="D102" s="60">
        <v>3</v>
      </c>
      <c r="E102" s="60">
        <v>1.5</v>
      </c>
      <c r="F102" s="60">
        <v>1.5</v>
      </c>
      <c r="G102" s="94">
        <v>0</v>
      </c>
      <c r="H102" s="94" t="s">
        <v>54</v>
      </c>
      <c r="I102" s="94" t="s">
        <v>47</v>
      </c>
      <c r="J102" s="63">
        <f t="shared" si="3"/>
        <v>28</v>
      </c>
      <c r="K102" s="94">
        <v>10</v>
      </c>
      <c r="L102" s="94">
        <v>18</v>
      </c>
      <c r="M102" s="127">
        <v>9.5</v>
      </c>
    </row>
    <row r="103" spans="1:14">
      <c r="A103" s="1">
        <v>4</v>
      </c>
      <c r="B103" s="128" t="s">
        <v>95</v>
      </c>
      <c r="C103" s="60" t="s">
        <v>82</v>
      </c>
      <c r="D103" s="60">
        <v>3</v>
      </c>
      <c r="E103" s="60">
        <v>1.5</v>
      </c>
      <c r="F103" s="60">
        <v>1.5</v>
      </c>
      <c r="G103" s="94">
        <v>0</v>
      </c>
      <c r="H103" s="94" t="s">
        <v>96</v>
      </c>
      <c r="I103" s="94" t="s">
        <v>47</v>
      </c>
      <c r="J103" s="63">
        <f t="shared" si="3"/>
        <v>36</v>
      </c>
      <c r="K103" s="94">
        <v>18</v>
      </c>
      <c r="L103" s="94">
        <v>18</v>
      </c>
      <c r="M103" s="127">
        <v>1.5</v>
      </c>
    </row>
    <row r="104" spans="1:14">
      <c r="A104" s="1">
        <v>5</v>
      </c>
      <c r="B104" s="62" t="s">
        <v>97</v>
      </c>
      <c r="C104" s="94" t="s">
        <v>82</v>
      </c>
      <c r="D104" s="94">
        <v>3</v>
      </c>
      <c r="E104" s="94">
        <v>1.5</v>
      </c>
      <c r="F104" s="94">
        <v>1.5</v>
      </c>
      <c r="G104" s="94">
        <v>0</v>
      </c>
      <c r="H104" s="94" t="s">
        <v>96</v>
      </c>
      <c r="I104" s="94" t="s">
        <v>47</v>
      </c>
      <c r="J104" s="63">
        <f t="shared" si="3"/>
        <v>36</v>
      </c>
      <c r="K104" s="94">
        <v>18</v>
      </c>
      <c r="L104" s="94">
        <v>18</v>
      </c>
      <c r="M104" s="127">
        <v>1.5</v>
      </c>
      <c r="N104" s="3"/>
    </row>
    <row r="105" spans="1:14">
      <c r="A105" s="1">
        <v>6</v>
      </c>
      <c r="B105" s="121" t="s">
        <v>98</v>
      </c>
      <c r="C105" s="94" t="s">
        <v>82</v>
      </c>
      <c r="D105" s="94">
        <v>2</v>
      </c>
      <c r="E105" s="94">
        <v>1</v>
      </c>
      <c r="F105" s="94">
        <v>1</v>
      </c>
      <c r="G105" s="94">
        <v>0</v>
      </c>
      <c r="H105" s="94" t="s">
        <v>96</v>
      </c>
      <c r="I105" s="94" t="s">
        <v>47</v>
      </c>
      <c r="J105" s="63">
        <f t="shared" si="3"/>
        <v>18</v>
      </c>
      <c r="K105" s="94">
        <v>10</v>
      </c>
      <c r="L105" s="94">
        <v>8</v>
      </c>
      <c r="M105" s="127">
        <v>7</v>
      </c>
      <c r="N105" s="3"/>
    </row>
    <row r="106" spans="1:14" ht="15.75" thickBot="1">
      <c r="A106" s="132">
        <v>7</v>
      </c>
      <c r="B106" s="279" t="s">
        <v>99</v>
      </c>
      <c r="C106" s="134" t="s">
        <v>82</v>
      </c>
      <c r="D106" s="134">
        <v>3</v>
      </c>
      <c r="E106" s="134">
        <v>1.5</v>
      </c>
      <c r="F106" s="134">
        <v>1.5</v>
      </c>
      <c r="G106" s="134">
        <v>0</v>
      </c>
      <c r="H106" s="134" t="s">
        <v>96</v>
      </c>
      <c r="I106" s="134" t="s">
        <v>47</v>
      </c>
      <c r="J106" s="241">
        <f t="shared" si="3"/>
        <v>28</v>
      </c>
      <c r="K106" s="134">
        <v>10</v>
      </c>
      <c r="L106" s="134">
        <v>18</v>
      </c>
      <c r="M106" s="187">
        <v>9.5</v>
      </c>
      <c r="N106" s="3"/>
    </row>
    <row r="107" spans="1:14" ht="15.75" thickBot="1">
      <c r="A107" s="262"/>
      <c r="B107" s="255" t="s">
        <v>48</v>
      </c>
      <c r="C107" s="263"/>
      <c r="D107" s="280">
        <f>SUM(D100:D106)</f>
        <v>22</v>
      </c>
      <c r="E107" s="263">
        <f>SUM(E100:E106)</f>
        <v>11</v>
      </c>
      <c r="F107" s="263">
        <f>SUM(F100:F106)</f>
        <v>11</v>
      </c>
      <c r="G107" s="263">
        <v>0</v>
      </c>
      <c r="H107" s="263" t="s">
        <v>49</v>
      </c>
      <c r="I107" s="263" t="s">
        <v>49</v>
      </c>
      <c r="J107" s="263">
        <f>SUM(J100:J106)</f>
        <v>218</v>
      </c>
      <c r="K107" s="263">
        <f>SUM(K100:K106)</f>
        <v>102</v>
      </c>
      <c r="L107" s="263">
        <f>SUM(L100:L106)</f>
        <v>116</v>
      </c>
      <c r="M107" s="278">
        <f>SUM(M100:M106)</f>
        <v>57</v>
      </c>
      <c r="N107" s="3"/>
    </row>
    <row r="108" spans="1:14">
      <c r="A108" s="84"/>
      <c r="B108" s="93" t="s">
        <v>50</v>
      </c>
      <c r="C108" s="112"/>
      <c r="D108" s="112">
        <v>0</v>
      </c>
      <c r="E108" s="112">
        <v>0</v>
      </c>
      <c r="F108" s="112">
        <v>0</v>
      </c>
      <c r="G108" s="112">
        <v>0</v>
      </c>
      <c r="H108" s="112" t="s">
        <v>49</v>
      </c>
      <c r="I108" s="112" t="s">
        <v>49</v>
      </c>
      <c r="J108" s="112">
        <v>0</v>
      </c>
      <c r="K108" s="112">
        <v>0</v>
      </c>
      <c r="L108" s="112">
        <v>0</v>
      </c>
      <c r="M108" s="113">
        <v>0</v>
      </c>
      <c r="N108" s="3"/>
    </row>
    <row r="109" spans="1:14" ht="15.75" thickBot="1">
      <c r="A109" s="67"/>
      <c r="B109" s="68" t="s">
        <v>51</v>
      </c>
      <c r="C109" s="80"/>
      <c r="D109" s="80">
        <v>0</v>
      </c>
      <c r="E109" s="80">
        <v>0</v>
      </c>
      <c r="F109" s="80">
        <v>0</v>
      </c>
      <c r="G109" s="80">
        <v>0</v>
      </c>
      <c r="H109" s="80" t="s">
        <v>49</v>
      </c>
      <c r="I109" s="80" t="s">
        <v>49</v>
      </c>
      <c r="J109" s="80">
        <v>0</v>
      </c>
      <c r="K109" s="80">
        <v>0</v>
      </c>
      <c r="L109" s="80">
        <v>0</v>
      </c>
      <c r="M109" s="81">
        <v>0</v>
      </c>
      <c r="N109" s="3"/>
    </row>
    <row r="110" spans="1:14" ht="15.75" thickBot="1">
      <c r="A110" s="26" t="s">
        <v>82</v>
      </c>
      <c r="B110" s="50" t="s">
        <v>71</v>
      </c>
      <c r="C110" s="34"/>
      <c r="D110" s="109"/>
      <c r="E110" s="109"/>
      <c r="F110" s="109"/>
      <c r="G110" s="34"/>
      <c r="H110" s="34"/>
      <c r="I110" s="34"/>
      <c r="J110" s="34"/>
      <c r="K110" s="34"/>
      <c r="L110" s="34"/>
      <c r="M110" s="40"/>
      <c r="N110" s="3"/>
    </row>
    <row r="111" spans="1:14">
      <c r="A111" s="52"/>
      <c r="B111" s="124" t="s">
        <v>80</v>
      </c>
      <c r="C111" s="55"/>
      <c r="D111" s="54"/>
      <c r="E111" s="54"/>
      <c r="F111" s="54"/>
      <c r="G111" s="55"/>
      <c r="H111" s="55"/>
      <c r="I111" s="55"/>
      <c r="J111" s="55"/>
      <c r="K111" s="55"/>
      <c r="L111" s="55"/>
      <c r="M111" s="57"/>
      <c r="N111" s="3"/>
    </row>
    <row r="112" spans="1:14">
      <c r="A112" s="84"/>
      <c r="B112" s="93" t="s">
        <v>48</v>
      </c>
      <c r="C112" s="112" t="s">
        <v>49</v>
      </c>
      <c r="D112" s="112"/>
      <c r="E112" s="112"/>
      <c r="F112" s="112"/>
      <c r="G112" s="112"/>
      <c r="H112" s="112" t="s">
        <v>49</v>
      </c>
      <c r="I112" s="112" t="s">
        <v>49</v>
      </c>
      <c r="J112" s="112"/>
      <c r="K112" s="112"/>
      <c r="L112" s="112"/>
      <c r="M112" s="113"/>
      <c r="N112" s="3"/>
    </row>
    <row r="113" spans="1:15">
      <c r="A113" s="33"/>
      <c r="B113" s="62" t="s">
        <v>50</v>
      </c>
      <c r="C113" s="94" t="s">
        <v>49</v>
      </c>
      <c r="D113" s="94"/>
      <c r="E113" s="94"/>
      <c r="F113" s="94"/>
      <c r="G113" s="94"/>
      <c r="H113" s="94" t="s">
        <v>49</v>
      </c>
      <c r="I113" s="94" t="s">
        <v>49</v>
      </c>
      <c r="J113" s="94"/>
      <c r="K113" s="94"/>
      <c r="L113" s="94"/>
      <c r="M113" s="100"/>
      <c r="N113" s="3"/>
    </row>
    <row r="114" spans="1:15" ht="15.75" thickBot="1">
      <c r="A114" s="67"/>
      <c r="B114" s="68" t="s">
        <v>51</v>
      </c>
      <c r="C114" s="80" t="s">
        <v>49</v>
      </c>
      <c r="D114" s="80"/>
      <c r="E114" s="80"/>
      <c r="F114" s="80"/>
      <c r="G114" s="80"/>
      <c r="H114" s="80" t="s">
        <v>49</v>
      </c>
      <c r="I114" s="80" t="s">
        <v>49</v>
      </c>
      <c r="J114" s="80"/>
      <c r="K114" s="80"/>
      <c r="L114" s="129"/>
      <c r="M114" s="81"/>
      <c r="N114" s="3"/>
    </row>
    <row r="115" spans="1:15" ht="15.75" thickBot="1">
      <c r="A115" s="101" t="s">
        <v>100</v>
      </c>
      <c r="B115" s="50" t="s">
        <v>72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51"/>
      <c r="N115" s="3"/>
    </row>
    <row r="116" spans="1:15">
      <c r="A116" s="227"/>
      <c r="B116" s="229" t="s">
        <v>80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7"/>
      <c r="N116" s="3"/>
    </row>
    <row r="117" spans="1:15">
      <c r="A117" s="104"/>
      <c r="B117" s="62" t="s">
        <v>48</v>
      </c>
      <c r="C117" s="112" t="s">
        <v>49</v>
      </c>
      <c r="D117" s="112"/>
      <c r="E117" s="215"/>
      <c r="F117" s="112"/>
      <c r="G117" s="112"/>
      <c r="H117" s="112" t="s">
        <v>49</v>
      </c>
      <c r="I117" s="112" t="s">
        <v>49</v>
      </c>
      <c r="J117" s="112"/>
      <c r="K117" s="112"/>
      <c r="L117" s="112"/>
      <c r="M117" s="113"/>
      <c r="N117" s="3"/>
    </row>
    <row r="118" spans="1:15">
      <c r="A118" s="104"/>
      <c r="B118" s="62" t="s">
        <v>50</v>
      </c>
      <c r="C118" s="94" t="s">
        <v>49</v>
      </c>
      <c r="D118" s="94"/>
      <c r="E118" s="94"/>
      <c r="F118" s="94"/>
      <c r="G118" s="94"/>
      <c r="H118" s="94" t="s">
        <v>49</v>
      </c>
      <c r="I118" s="94" t="s">
        <v>49</v>
      </c>
      <c r="J118" s="94"/>
      <c r="K118" s="94"/>
      <c r="L118" s="94"/>
      <c r="M118" s="100"/>
      <c r="N118" s="3"/>
    </row>
    <row r="119" spans="1:15" ht="15.75" thickBot="1">
      <c r="A119" s="105"/>
      <c r="B119" s="68" t="s">
        <v>51</v>
      </c>
      <c r="C119" s="80" t="s">
        <v>49</v>
      </c>
      <c r="D119" s="80"/>
      <c r="E119" s="80"/>
      <c r="F119" s="80"/>
      <c r="G119" s="80"/>
      <c r="H119" s="80" t="s">
        <v>49</v>
      </c>
      <c r="I119" s="80" t="s">
        <v>49</v>
      </c>
      <c r="J119" s="80"/>
      <c r="K119" s="80"/>
      <c r="L119" s="80"/>
      <c r="M119" s="81"/>
      <c r="N119" s="3"/>
    </row>
    <row r="120" spans="1:15" s="62" customFormat="1" ht="15.75" thickBot="1">
      <c r="A120" s="26" t="s">
        <v>110</v>
      </c>
      <c r="B120" s="50" t="s">
        <v>73</v>
      </c>
      <c r="C120" s="35"/>
      <c r="D120" s="39"/>
      <c r="E120" s="39"/>
      <c r="F120" s="39"/>
      <c r="G120" s="39"/>
      <c r="H120" s="39"/>
      <c r="I120" s="39"/>
      <c r="J120" s="39"/>
      <c r="K120" s="39"/>
      <c r="L120" s="39"/>
      <c r="M120" s="40"/>
      <c r="N120" s="138"/>
      <c r="O120" s="216"/>
    </row>
    <row r="121" spans="1:15" s="62" customFormat="1">
      <c r="A121" s="52"/>
      <c r="B121" s="53" t="s">
        <v>80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7"/>
      <c r="N121" s="138"/>
      <c r="O121" s="216"/>
    </row>
    <row r="122" spans="1:15">
      <c r="A122" s="84">
        <v>1</v>
      </c>
      <c r="B122" s="93" t="s">
        <v>101</v>
      </c>
      <c r="C122" s="112" t="s">
        <v>81</v>
      </c>
      <c r="D122" s="112">
        <v>0.25</v>
      </c>
      <c r="E122" s="112">
        <v>0.25</v>
      </c>
      <c r="F122" s="112">
        <v>0</v>
      </c>
      <c r="G122" s="112"/>
      <c r="H122" s="215" t="s">
        <v>75</v>
      </c>
      <c r="I122" s="112" t="s">
        <v>47</v>
      </c>
      <c r="J122" s="112">
        <v>2</v>
      </c>
      <c r="K122" s="112">
        <v>2</v>
      </c>
      <c r="L122" s="112"/>
      <c r="M122" s="113"/>
      <c r="N122" s="3"/>
    </row>
    <row r="123" spans="1:15">
      <c r="A123" s="104">
        <v>2</v>
      </c>
      <c r="B123" s="62" t="s">
        <v>102</v>
      </c>
      <c r="C123" s="94" t="s">
        <v>81</v>
      </c>
      <c r="D123" s="94">
        <v>0.25</v>
      </c>
      <c r="E123" s="94">
        <v>0.25</v>
      </c>
      <c r="F123" s="94">
        <v>0</v>
      </c>
      <c r="G123" s="94"/>
      <c r="H123" s="86" t="s">
        <v>75</v>
      </c>
      <c r="I123" s="94" t="s">
        <v>47</v>
      </c>
      <c r="J123" s="94">
        <v>2</v>
      </c>
      <c r="K123" s="94">
        <v>2</v>
      </c>
      <c r="L123" s="94"/>
      <c r="M123" s="100"/>
      <c r="N123" s="3"/>
    </row>
    <row r="124" spans="1:15" ht="13.5" customHeight="1">
      <c r="A124" s="1">
        <v>3</v>
      </c>
      <c r="B124" s="62" t="s">
        <v>103</v>
      </c>
      <c r="C124" s="94" t="s">
        <v>81</v>
      </c>
      <c r="D124" s="94">
        <v>0.5</v>
      </c>
      <c r="E124" s="94">
        <v>0.5</v>
      </c>
      <c r="F124" s="94">
        <v>0</v>
      </c>
      <c r="G124" s="94"/>
      <c r="H124" s="86" t="s">
        <v>75</v>
      </c>
      <c r="I124" s="94" t="s">
        <v>47</v>
      </c>
      <c r="J124" s="94">
        <v>4</v>
      </c>
      <c r="K124" s="94">
        <v>4</v>
      </c>
      <c r="L124" s="94"/>
      <c r="M124" s="100"/>
      <c r="N124" s="3"/>
    </row>
    <row r="125" spans="1:15" ht="8.25" customHeight="1" thickBot="1">
      <c r="A125" s="132"/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25"/>
      <c r="N125" s="3"/>
    </row>
    <row r="126" spans="1:15" ht="15.75" thickBot="1">
      <c r="A126" s="237"/>
      <c r="B126" s="238" t="s">
        <v>104</v>
      </c>
      <c r="C126" s="239" t="s">
        <v>81</v>
      </c>
      <c r="D126" s="239">
        <f>SUM(D79+D81+D87+D89+D91+D93+D100+D101+D102+D122+D123+D124)</f>
        <v>28</v>
      </c>
      <c r="E126" s="239">
        <f>SUM(E79+E81+E87+E89+E91+E93+E100+E101+E102+E122+E123+E124)</f>
        <v>14.5</v>
      </c>
      <c r="F126" s="239">
        <f>SUM(F79+F81+F87+F89+F91+F93+F100+F101+F102)</f>
        <v>13.5</v>
      </c>
      <c r="G126" s="239"/>
      <c r="H126" s="239"/>
      <c r="I126" s="239"/>
      <c r="J126" s="239">
        <f>SUM(J79,J81,J87,J89,J91,J93,J100:J102,J122:J124)</f>
        <v>312</v>
      </c>
      <c r="K126" s="239">
        <f>SUM(K79,K81,K87,K89,K91,K93,K100:K102,K122:K124)</f>
        <v>126</v>
      </c>
      <c r="L126" s="239">
        <f>SUM(L79,L81,L87,L89,L91,L93,L100,L101,L102)</f>
        <v>186</v>
      </c>
      <c r="M126" s="266">
        <f>SUM(M87+M89+M91+M93+M100+M101+M102)</f>
        <v>43.5</v>
      </c>
      <c r="N126" s="3"/>
    </row>
    <row r="127" spans="1:15" ht="15.75" thickBot="1">
      <c r="A127" s="265"/>
      <c r="B127" s="238" t="s">
        <v>105</v>
      </c>
      <c r="C127" s="239" t="s">
        <v>82</v>
      </c>
      <c r="D127" s="239">
        <f>SUM(D80+D88+D90+D92+D94+D103+D104+D105+D106)</f>
        <v>31.5</v>
      </c>
      <c r="E127" s="239">
        <f>SUM(E80+E88+E90+E92+E94+E103+E104+E105+E106)</f>
        <v>16.5</v>
      </c>
      <c r="F127" s="239">
        <f>SUM(F80+F88+F90+F92+F94+F103+F104+F105+F106)</f>
        <v>15</v>
      </c>
      <c r="G127" s="239"/>
      <c r="H127" s="239"/>
      <c r="I127" s="239"/>
      <c r="J127" s="239">
        <f>SUM(J80,J88,J90,J92,J94,J103:J106)</f>
        <v>292</v>
      </c>
      <c r="K127" s="239">
        <f>SUM(K80,K88,K90,K92,K94,K103:K106)</f>
        <v>128</v>
      </c>
      <c r="L127" s="239">
        <f>SUM(L80,L88,L90,L92,L94,L103,L104,L105,L106)</f>
        <v>164</v>
      </c>
      <c r="M127" s="266">
        <f>SUM(M88+M90+M92+M94+M103+M104+M105+M106)</f>
        <v>100.5</v>
      </c>
      <c r="N127" s="3"/>
    </row>
    <row r="128" spans="1:15" ht="29.25" customHeight="1" thickBot="1">
      <c r="A128" s="281"/>
      <c r="B128" s="324" t="s">
        <v>106</v>
      </c>
      <c r="C128" s="325"/>
      <c r="D128" s="269">
        <f>SUM(D126:D127)</f>
        <v>59.5</v>
      </c>
      <c r="E128" s="269">
        <f>SUM(E126:E127)</f>
        <v>31</v>
      </c>
      <c r="F128" s="269">
        <f>SUM(F126:F127)</f>
        <v>28.5</v>
      </c>
      <c r="G128" s="269">
        <f>SUM(G83,G96,G108)</f>
        <v>2</v>
      </c>
      <c r="H128" s="269"/>
      <c r="I128" s="269"/>
      <c r="J128" s="269">
        <f>SUM(J126:J127)</f>
        <v>604</v>
      </c>
      <c r="K128" s="269">
        <f>SUM(K126:K127)</f>
        <v>254</v>
      </c>
      <c r="L128" s="269">
        <f>SUM(L126:L127)</f>
        <v>350</v>
      </c>
      <c r="M128" s="271">
        <f>SUM(M126:M127)</f>
        <v>144</v>
      </c>
      <c r="N128" s="3"/>
    </row>
    <row r="129" spans="1:256" ht="6.75" customHeight="1">
      <c r="A129" s="26"/>
      <c r="B129" s="109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97"/>
      <c r="N129" s="3"/>
    </row>
    <row r="130" spans="1:256" ht="16.5" thickBot="1">
      <c r="A130" s="33"/>
      <c r="B130" s="272" t="s">
        <v>107</v>
      </c>
      <c r="C130" s="34"/>
      <c r="D130" s="34"/>
      <c r="E130" s="34"/>
      <c r="F130" s="34"/>
      <c r="G130" s="9"/>
      <c r="H130" s="34"/>
      <c r="I130" s="34"/>
      <c r="J130" s="34"/>
      <c r="K130" s="34"/>
      <c r="L130" s="34"/>
      <c r="M130" s="82"/>
      <c r="N130" s="3"/>
    </row>
    <row r="131" spans="1:256">
      <c r="A131" s="10" t="s">
        <v>7</v>
      </c>
      <c r="B131" s="11"/>
      <c r="C131" s="12"/>
      <c r="D131" s="319" t="s">
        <v>8</v>
      </c>
      <c r="E131" s="320"/>
      <c r="F131" s="320"/>
      <c r="G131" s="13" t="s">
        <v>9</v>
      </c>
      <c r="H131" s="14" t="s">
        <v>10</v>
      </c>
      <c r="I131" s="15" t="s">
        <v>11</v>
      </c>
      <c r="J131" s="321" t="s">
        <v>12</v>
      </c>
      <c r="K131" s="322"/>
      <c r="L131" s="322"/>
      <c r="M131" s="323"/>
      <c r="N131" s="3"/>
    </row>
    <row r="132" spans="1:256">
      <c r="A132" s="16"/>
      <c r="B132" s="17" t="s">
        <v>13</v>
      </c>
      <c r="C132" s="18" t="s">
        <v>14</v>
      </c>
      <c r="D132" s="19" t="s">
        <v>15</v>
      </c>
      <c r="E132" s="20" t="s">
        <v>16</v>
      </c>
      <c r="F132" s="21" t="s">
        <v>17</v>
      </c>
      <c r="G132" s="22" t="s">
        <v>18</v>
      </c>
      <c r="H132" s="18" t="s">
        <v>19</v>
      </c>
      <c r="I132" s="23" t="s">
        <v>20</v>
      </c>
      <c r="J132" s="24" t="s">
        <v>15</v>
      </c>
      <c r="K132" s="318" t="s">
        <v>21</v>
      </c>
      <c r="L132" s="318"/>
      <c r="M132" s="25" t="s">
        <v>22</v>
      </c>
      <c r="N132" s="3"/>
    </row>
    <row r="133" spans="1:256">
      <c r="A133" s="26"/>
      <c r="B133" s="17" t="s">
        <v>23</v>
      </c>
      <c r="C133" s="27"/>
      <c r="D133" s="19"/>
      <c r="E133" s="20" t="s">
        <v>24</v>
      </c>
      <c r="F133" s="28" t="s">
        <v>25</v>
      </c>
      <c r="G133" s="20" t="s">
        <v>26</v>
      </c>
      <c r="H133" s="18"/>
      <c r="I133" s="23" t="s">
        <v>27</v>
      </c>
      <c r="J133" s="29"/>
      <c r="K133" s="30" t="s">
        <v>28</v>
      </c>
      <c r="L133" s="31" t="s">
        <v>29</v>
      </c>
      <c r="M133" s="32"/>
      <c r="N133" s="3"/>
    </row>
    <row r="134" spans="1:256">
      <c r="A134" s="33"/>
      <c r="B134" s="17"/>
      <c r="C134" s="34"/>
      <c r="D134" s="19"/>
      <c r="E134" s="20" t="s">
        <v>30</v>
      </c>
      <c r="F134" s="28" t="s">
        <v>31</v>
      </c>
      <c r="G134" s="20" t="s">
        <v>32</v>
      </c>
      <c r="H134" s="34"/>
      <c r="I134" s="23" t="s">
        <v>33</v>
      </c>
      <c r="J134" s="29"/>
      <c r="K134" s="35"/>
      <c r="L134" s="20"/>
      <c r="M134" s="32"/>
      <c r="N134" s="3"/>
    </row>
    <row r="135" spans="1:256">
      <c r="A135" s="33"/>
      <c r="B135" s="36"/>
      <c r="C135" s="37"/>
      <c r="D135" s="19"/>
      <c r="E135" s="20" t="s">
        <v>34</v>
      </c>
      <c r="F135" s="28"/>
      <c r="G135" s="20" t="s">
        <v>35</v>
      </c>
      <c r="H135" s="18"/>
      <c r="I135" s="19" t="s">
        <v>36</v>
      </c>
      <c r="J135" s="38"/>
      <c r="K135" s="35"/>
      <c r="L135" s="39"/>
      <c r="M135" s="40"/>
      <c r="N135" s="3"/>
    </row>
    <row r="136" spans="1:256" ht="7.5" customHeight="1" thickBot="1">
      <c r="A136" s="41"/>
      <c r="B136" s="42"/>
      <c r="C136" s="9"/>
      <c r="D136" s="43"/>
      <c r="E136" s="44"/>
      <c r="F136" s="45"/>
      <c r="G136" s="44"/>
      <c r="H136" s="9"/>
      <c r="I136" s="43"/>
      <c r="J136" s="46"/>
      <c r="K136" s="47"/>
      <c r="L136" s="48"/>
      <c r="M136" s="49"/>
      <c r="N136" s="3"/>
    </row>
    <row r="137" spans="1:256" ht="15.75" thickBot="1">
      <c r="A137" s="41"/>
      <c r="B137" s="70" t="s">
        <v>37</v>
      </c>
      <c r="C137" s="130"/>
      <c r="D137" s="9"/>
      <c r="E137" s="9"/>
      <c r="F137" s="9"/>
      <c r="G137" s="9"/>
      <c r="H137" s="9"/>
      <c r="I137" s="9"/>
      <c r="J137" s="9"/>
      <c r="K137" s="9"/>
      <c r="L137" s="9"/>
      <c r="M137" s="82"/>
    </row>
    <row r="138" spans="1:256" ht="15.75" thickBot="1">
      <c r="A138" s="71" t="s">
        <v>38</v>
      </c>
      <c r="B138" s="72" t="s">
        <v>39</v>
      </c>
      <c r="C138" s="96"/>
      <c r="D138" s="56"/>
      <c r="E138" s="56"/>
      <c r="F138" s="56"/>
      <c r="G138" s="56"/>
      <c r="H138" s="56"/>
      <c r="I138" s="56"/>
      <c r="J138" s="56"/>
      <c r="K138" s="56"/>
      <c r="L138" s="56"/>
      <c r="M138" s="163"/>
    </row>
    <row r="139" spans="1:256">
      <c r="A139" s="83"/>
      <c r="B139" s="53" t="s">
        <v>108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131"/>
    </row>
    <row r="140" spans="1:256" s="62" customFormat="1" ht="15.75" thickBot="1">
      <c r="A140" s="132">
        <v>1</v>
      </c>
      <c r="B140" s="133" t="s">
        <v>109</v>
      </c>
      <c r="C140" s="134" t="s">
        <v>110</v>
      </c>
      <c r="D140" s="134">
        <v>2</v>
      </c>
      <c r="E140" s="134">
        <v>1</v>
      </c>
      <c r="F140" s="134">
        <v>1</v>
      </c>
      <c r="G140" s="134">
        <v>0</v>
      </c>
      <c r="H140" s="135" t="s">
        <v>43</v>
      </c>
      <c r="I140" s="134" t="s">
        <v>47</v>
      </c>
      <c r="J140" s="241">
        <f t="shared" ref="J140" si="4">SUM(K140:L140)</f>
        <v>10</v>
      </c>
      <c r="K140" s="134">
        <v>0</v>
      </c>
      <c r="L140" s="134">
        <v>10</v>
      </c>
      <c r="M140" s="136">
        <v>0</v>
      </c>
      <c r="N140" s="137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8"/>
      <c r="CT140" s="138"/>
      <c r="CU140" s="138"/>
      <c r="CV140" s="138"/>
      <c r="CW140" s="138"/>
      <c r="CX140" s="138"/>
      <c r="CY140" s="138"/>
      <c r="CZ140" s="138"/>
      <c r="DA140" s="138"/>
      <c r="DB140" s="138"/>
      <c r="DC140" s="138"/>
      <c r="DD140" s="138"/>
      <c r="DE140" s="138"/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8"/>
      <c r="DR140" s="138"/>
      <c r="DS140" s="138"/>
      <c r="DT140" s="138"/>
      <c r="DU140" s="138"/>
      <c r="DV140" s="138"/>
      <c r="DW140" s="138"/>
      <c r="DX140" s="138"/>
      <c r="DY140" s="138"/>
      <c r="DZ140" s="138"/>
      <c r="EA140" s="138"/>
      <c r="EB140" s="138"/>
      <c r="EC140" s="138"/>
      <c r="ED140" s="138"/>
      <c r="EE140" s="138"/>
      <c r="EF140" s="138"/>
      <c r="EG140" s="138"/>
      <c r="EH140" s="138"/>
      <c r="EI140" s="138"/>
      <c r="EJ140" s="138"/>
      <c r="EK140" s="138"/>
      <c r="EL140" s="138"/>
      <c r="EM140" s="138"/>
      <c r="EN140" s="138"/>
      <c r="EO140" s="138"/>
      <c r="EP140" s="138"/>
      <c r="EQ140" s="138"/>
      <c r="ER140" s="138"/>
      <c r="ES140" s="138"/>
      <c r="ET140" s="138"/>
      <c r="EU140" s="138"/>
      <c r="EV140" s="138"/>
      <c r="EW140" s="138"/>
      <c r="EX140" s="138"/>
      <c r="EY140" s="138"/>
      <c r="EZ140" s="138"/>
      <c r="FA140" s="138"/>
      <c r="FB140" s="138"/>
      <c r="FC140" s="138"/>
      <c r="FD140" s="138"/>
      <c r="FE140" s="138"/>
      <c r="FF140" s="138"/>
      <c r="FG140" s="138"/>
      <c r="FH140" s="138"/>
      <c r="FI140" s="138"/>
      <c r="FJ140" s="138"/>
      <c r="FK140" s="138"/>
      <c r="FL140" s="138"/>
      <c r="FM140" s="138"/>
      <c r="FN140" s="138"/>
      <c r="FO140" s="138"/>
      <c r="FP140" s="138"/>
      <c r="FQ140" s="138"/>
      <c r="FR140" s="138"/>
      <c r="FS140" s="138"/>
      <c r="FT140" s="138"/>
      <c r="FU140" s="138"/>
      <c r="FV140" s="138"/>
      <c r="FW140" s="138"/>
      <c r="FX140" s="138"/>
      <c r="FY140" s="138"/>
      <c r="FZ140" s="138"/>
      <c r="GA140" s="138"/>
      <c r="GB140" s="138"/>
      <c r="GC140" s="138"/>
      <c r="GD140" s="138"/>
      <c r="GE140" s="138"/>
      <c r="GF140" s="138"/>
      <c r="GG140" s="138"/>
      <c r="GH140" s="138"/>
      <c r="GI140" s="138"/>
      <c r="GJ140" s="138"/>
      <c r="GK140" s="138"/>
      <c r="GL140" s="138"/>
      <c r="GM140" s="138"/>
      <c r="GN140" s="138"/>
      <c r="GO140" s="138"/>
      <c r="GP140" s="138"/>
      <c r="GQ140" s="138"/>
      <c r="GR140" s="138"/>
      <c r="GS140" s="138"/>
      <c r="GT140" s="138"/>
      <c r="GU140" s="138"/>
      <c r="GV140" s="138"/>
      <c r="GW140" s="138"/>
      <c r="GX140" s="138"/>
      <c r="GY140" s="138"/>
      <c r="GZ140" s="138"/>
      <c r="HA140" s="138"/>
      <c r="HB140" s="138"/>
      <c r="HC140" s="138"/>
      <c r="HD140" s="138"/>
      <c r="HE140" s="138"/>
      <c r="HF140" s="138"/>
      <c r="HG140" s="138"/>
      <c r="HH140" s="138"/>
      <c r="HI140" s="138"/>
      <c r="HJ140" s="138"/>
      <c r="HK140" s="138"/>
      <c r="HL140" s="138"/>
      <c r="HM140" s="138"/>
      <c r="HN140" s="138"/>
      <c r="HO140" s="138"/>
      <c r="HP140" s="138"/>
      <c r="HQ140" s="138"/>
      <c r="HR140" s="138"/>
      <c r="HS140" s="138"/>
      <c r="HT140" s="138"/>
      <c r="HU140" s="138"/>
      <c r="HV140" s="138"/>
      <c r="HW140" s="138"/>
      <c r="HX140" s="138"/>
      <c r="HY140" s="138"/>
      <c r="HZ140" s="138"/>
      <c r="IA140" s="138"/>
      <c r="IB140" s="138"/>
      <c r="IC140" s="138"/>
      <c r="ID140" s="138"/>
      <c r="IE140" s="138"/>
      <c r="IF140" s="138"/>
      <c r="IG140" s="138"/>
      <c r="IH140" s="138"/>
      <c r="II140" s="138"/>
      <c r="IJ140" s="138"/>
      <c r="IK140" s="138"/>
      <c r="IL140" s="138"/>
      <c r="IM140" s="138"/>
      <c r="IN140" s="138"/>
      <c r="IO140" s="138"/>
      <c r="IP140" s="138"/>
      <c r="IQ140" s="138"/>
      <c r="IR140" s="138"/>
      <c r="IS140" s="138"/>
      <c r="IT140" s="138"/>
      <c r="IU140" s="138"/>
      <c r="IV140" s="138"/>
    </row>
    <row r="141" spans="1:256" ht="15.75" thickBot="1">
      <c r="A141" s="262"/>
      <c r="B141" s="255" t="s">
        <v>48</v>
      </c>
      <c r="C141" s="256"/>
      <c r="D141" s="256">
        <f>SUM(D139:D140)</f>
        <v>2</v>
      </c>
      <c r="E141" s="256">
        <f>SUM(E139:E140)</f>
        <v>1</v>
      </c>
      <c r="F141" s="263">
        <f>SUM(F139:F140)</f>
        <v>1</v>
      </c>
      <c r="G141" s="263">
        <v>0</v>
      </c>
      <c r="H141" s="263" t="s">
        <v>49</v>
      </c>
      <c r="I141" s="263" t="s">
        <v>49</v>
      </c>
      <c r="J141" s="263">
        <f>SUM(J139:J140)</f>
        <v>10</v>
      </c>
      <c r="K141" s="263">
        <f>SUM(K140)</f>
        <v>0</v>
      </c>
      <c r="L141" s="263">
        <v>10</v>
      </c>
      <c r="M141" s="278">
        <f>SUM(M139:M140)</f>
        <v>0</v>
      </c>
      <c r="N141" s="137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  <c r="EB141" s="138"/>
      <c r="EC141" s="138"/>
      <c r="ED141" s="138"/>
      <c r="EE141" s="138"/>
      <c r="EF141" s="138"/>
      <c r="EG141" s="138"/>
      <c r="EH141" s="138"/>
      <c r="EI141" s="138"/>
      <c r="EJ141" s="138"/>
      <c r="EK141" s="138"/>
      <c r="EL141" s="138"/>
      <c r="EM141" s="138"/>
      <c r="EN141" s="138"/>
      <c r="EO141" s="138"/>
      <c r="EP141" s="138"/>
      <c r="EQ141" s="138"/>
      <c r="ER141" s="138"/>
      <c r="ES141" s="138"/>
      <c r="ET141" s="138"/>
      <c r="EU141" s="138"/>
      <c r="EV141" s="138"/>
      <c r="EW141" s="138"/>
      <c r="EX141" s="138"/>
      <c r="EY141" s="138"/>
      <c r="EZ141" s="138"/>
      <c r="FA141" s="138"/>
      <c r="FB141" s="138"/>
      <c r="FC141" s="138"/>
      <c r="FD141" s="138"/>
      <c r="FE141" s="138"/>
      <c r="FF141" s="138"/>
      <c r="FG141" s="138"/>
      <c r="FH141" s="138"/>
      <c r="FI141" s="138"/>
      <c r="FJ141" s="138"/>
      <c r="FK141" s="138"/>
      <c r="FL141" s="138"/>
      <c r="FM141" s="138"/>
      <c r="FN141" s="138"/>
      <c r="FO141" s="138"/>
      <c r="FP141" s="138"/>
      <c r="FQ141" s="138"/>
      <c r="FR141" s="138"/>
      <c r="FS141" s="138"/>
      <c r="FT141" s="138"/>
      <c r="FU141" s="138"/>
      <c r="FV141" s="138"/>
      <c r="FW141" s="138"/>
      <c r="FX141" s="138"/>
      <c r="FY141" s="138"/>
      <c r="FZ141" s="138"/>
      <c r="GA141" s="138"/>
      <c r="GB141" s="138"/>
      <c r="GC141" s="138"/>
      <c r="GD141" s="138"/>
      <c r="GE141" s="138"/>
      <c r="GF141" s="138"/>
      <c r="GG141" s="138"/>
      <c r="GH141" s="138"/>
      <c r="GI141" s="138"/>
      <c r="GJ141" s="138"/>
      <c r="GK141" s="138"/>
      <c r="GL141" s="138"/>
      <c r="GM141" s="138"/>
      <c r="GN141" s="138"/>
      <c r="GO141" s="138"/>
      <c r="GP141" s="138"/>
      <c r="GQ141" s="138"/>
      <c r="GR141" s="138"/>
      <c r="GS141" s="138"/>
      <c r="GT141" s="138"/>
      <c r="GU141" s="138"/>
      <c r="GV141" s="138"/>
      <c r="GW141" s="138"/>
      <c r="GX141" s="138"/>
      <c r="GY141" s="138"/>
      <c r="GZ141" s="138"/>
      <c r="HA141" s="138"/>
      <c r="HB141" s="138"/>
      <c r="HC141" s="138"/>
      <c r="HD141" s="138"/>
      <c r="HE141" s="138"/>
      <c r="HF141" s="138"/>
      <c r="HG141" s="138"/>
      <c r="HH141" s="138"/>
      <c r="HI141" s="138"/>
      <c r="HJ141" s="138"/>
      <c r="HK141" s="138"/>
      <c r="HL141" s="138"/>
      <c r="HM141" s="138"/>
      <c r="HN141" s="138"/>
      <c r="HO141" s="138"/>
      <c r="HP141" s="138"/>
      <c r="HQ141" s="138"/>
      <c r="HR141" s="138"/>
      <c r="HS141" s="138"/>
      <c r="HT141" s="138"/>
      <c r="HU141" s="138"/>
      <c r="HV141" s="138"/>
      <c r="HW141" s="138"/>
      <c r="HX141" s="138"/>
      <c r="HY141" s="138"/>
      <c r="HZ141" s="138"/>
      <c r="IA141" s="138"/>
      <c r="IB141" s="138"/>
      <c r="IC141" s="138"/>
      <c r="ID141" s="138"/>
      <c r="IE141" s="138"/>
      <c r="IF141" s="138"/>
      <c r="IG141" s="138"/>
      <c r="IH141" s="138"/>
      <c r="II141" s="138"/>
      <c r="IJ141" s="138"/>
      <c r="IK141" s="138"/>
      <c r="IL141" s="138"/>
      <c r="IM141" s="138"/>
      <c r="IN141" s="138"/>
      <c r="IO141" s="138"/>
      <c r="IP141" s="138"/>
      <c r="IQ141" s="138"/>
      <c r="IR141" s="138"/>
      <c r="IS141" s="138"/>
      <c r="IT141" s="138"/>
      <c r="IU141" s="138"/>
      <c r="IV141" s="138"/>
    </row>
    <row r="142" spans="1:256">
      <c r="A142" s="84"/>
      <c r="B142" s="93" t="s">
        <v>50</v>
      </c>
      <c r="C142" s="221"/>
      <c r="D142" s="221">
        <v>0</v>
      </c>
      <c r="E142" s="221">
        <v>0</v>
      </c>
      <c r="F142" s="112">
        <v>0</v>
      </c>
      <c r="G142" s="112">
        <f>SUM(G140)</f>
        <v>0</v>
      </c>
      <c r="H142" s="112" t="s">
        <v>49</v>
      </c>
      <c r="I142" s="112" t="s">
        <v>49</v>
      </c>
      <c r="J142" s="112">
        <v>0</v>
      </c>
      <c r="K142" s="112">
        <f>SUM(K140)</f>
        <v>0</v>
      </c>
      <c r="L142" s="112">
        <v>0</v>
      </c>
      <c r="M142" s="113">
        <v>0</v>
      </c>
      <c r="N142" s="137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  <c r="CO142" s="138"/>
      <c r="CP142" s="138"/>
      <c r="CQ142" s="138"/>
      <c r="CR142" s="138"/>
      <c r="CS142" s="138"/>
      <c r="CT142" s="138"/>
      <c r="CU142" s="138"/>
      <c r="CV142" s="138"/>
      <c r="CW142" s="138"/>
      <c r="CX142" s="138"/>
      <c r="CY142" s="138"/>
      <c r="CZ142" s="138"/>
      <c r="DA142" s="138"/>
      <c r="DB142" s="138"/>
      <c r="DC142" s="138"/>
      <c r="DD142" s="138"/>
      <c r="DE142" s="138"/>
      <c r="DF142" s="138"/>
      <c r="DG142" s="138"/>
      <c r="DH142" s="138"/>
      <c r="DI142" s="138"/>
      <c r="DJ142" s="138"/>
      <c r="DK142" s="138"/>
      <c r="DL142" s="138"/>
      <c r="DM142" s="138"/>
      <c r="DN142" s="138"/>
      <c r="DO142" s="138"/>
      <c r="DP142" s="138"/>
      <c r="DQ142" s="138"/>
      <c r="DR142" s="138"/>
      <c r="DS142" s="138"/>
      <c r="DT142" s="138"/>
      <c r="DU142" s="138"/>
      <c r="DV142" s="138"/>
      <c r="DW142" s="138"/>
      <c r="DX142" s="138"/>
      <c r="DY142" s="138"/>
      <c r="DZ142" s="138"/>
      <c r="EA142" s="138"/>
      <c r="EB142" s="138"/>
      <c r="EC142" s="138"/>
      <c r="ED142" s="138"/>
      <c r="EE142" s="138"/>
      <c r="EF142" s="138"/>
      <c r="EG142" s="138"/>
      <c r="EH142" s="138"/>
      <c r="EI142" s="138"/>
      <c r="EJ142" s="138"/>
      <c r="EK142" s="138"/>
      <c r="EL142" s="138"/>
      <c r="EM142" s="138"/>
      <c r="EN142" s="138"/>
      <c r="EO142" s="138"/>
      <c r="EP142" s="138"/>
      <c r="EQ142" s="138"/>
      <c r="ER142" s="138"/>
      <c r="ES142" s="138"/>
      <c r="ET142" s="138"/>
      <c r="EU142" s="138"/>
      <c r="EV142" s="138"/>
      <c r="EW142" s="138"/>
      <c r="EX142" s="138"/>
      <c r="EY142" s="138"/>
      <c r="EZ142" s="138"/>
      <c r="FA142" s="138"/>
      <c r="FB142" s="138"/>
      <c r="FC142" s="138"/>
      <c r="FD142" s="138"/>
      <c r="FE142" s="138"/>
      <c r="FF142" s="138"/>
      <c r="FG142" s="138"/>
      <c r="FH142" s="138"/>
      <c r="FI142" s="138"/>
      <c r="FJ142" s="138"/>
      <c r="FK142" s="138"/>
      <c r="FL142" s="138"/>
      <c r="FM142" s="138"/>
      <c r="FN142" s="138"/>
      <c r="FO142" s="138"/>
      <c r="FP142" s="138"/>
      <c r="FQ142" s="138"/>
      <c r="FR142" s="138"/>
      <c r="FS142" s="138"/>
      <c r="FT142" s="138"/>
      <c r="FU142" s="138"/>
      <c r="FV142" s="138"/>
      <c r="FW142" s="138"/>
      <c r="FX142" s="138"/>
      <c r="FY142" s="138"/>
      <c r="FZ142" s="138"/>
      <c r="GA142" s="138"/>
      <c r="GB142" s="138"/>
      <c r="GC142" s="138"/>
      <c r="GD142" s="138"/>
      <c r="GE142" s="138"/>
      <c r="GF142" s="138"/>
      <c r="GG142" s="138"/>
      <c r="GH142" s="138"/>
      <c r="GI142" s="138"/>
      <c r="GJ142" s="138"/>
      <c r="GK142" s="138"/>
      <c r="GL142" s="138"/>
      <c r="GM142" s="138"/>
      <c r="GN142" s="138"/>
      <c r="GO142" s="138"/>
      <c r="GP142" s="138"/>
      <c r="GQ142" s="138"/>
      <c r="GR142" s="138"/>
      <c r="GS142" s="138"/>
      <c r="GT142" s="138"/>
      <c r="GU142" s="138"/>
      <c r="GV142" s="138"/>
      <c r="GW142" s="138"/>
      <c r="GX142" s="138"/>
      <c r="GY142" s="138"/>
      <c r="GZ142" s="138"/>
      <c r="HA142" s="138"/>
      <c r="HB142" s="138"/>
      <c r="HC142" s="138"/>
      <c r="HD142" s="138"/>
      <c r="HE142" s="138"/>
      <c r="HF142" s="138"/>
      <c r="HG142" s="138"/>
      <c r="HH142" s="138"/>
      <c r="HI142" s="138"/>
      <c r="HJ142" s="138"/>
      <c r="HK142" s="138"/>
      <c r="HL142" s="138"/>
      <c r="HM142" s="138"/>
      <c r="HN142" s="138"/>
      <c r="HO142" s="138"/>
      <c r="HP142" s="138"/>
      <c r="HQ142" s="138"/>
      <c r="HR142" s="138"/>
      <c r="HS142" s="138"/>
      <c r="HT142" s="138"/>
      <c r="HU142" s="138"/>
      <c r="HV142" s="138"/>
      <c r="HW142" s="138"/>
      <c r="HX142" s="138"/>
      <c r="HY142" s="138"/>
      <c r="HZ142" s="138"/>
      <c r="IA142" s="138"/>
      <c r="IB142" s="138"/>
      <c r="IC142" s="138"/>
      <c r="ID142" s="138"/>
      <c r="IE142" s="138"/>
      <c r="IF142" s="138"/>
      <c r="IG142" s="138"/>
      <c r="IH142" s="138"/>
      <c r="II142" s="138"/>
      <c r="IJ142" s="138"/>
      <c r="IK142" s="138"/>
      <c r="IL142" s="138"/>
      <c r="IM142" s="138"/>
      <c r="IN142" s="138"/>
      <c r="IO142" s="138"/>
      <c r="IP142" s="138"/>
      <c r="IQ142" s="138"/>
      <c r="IR142" s="138"/>
      <c r="IS142" s="138"/>
      <c r="IT142" s="138"/>
      <c r="IU142" s="138"/>
      <c r="IV142" s="138"/>
    </row>
    <row r="143" spans="1:256" ht="15.75" thickBot="1">
      <c r="A143" s="67"/>
      <c r="B143" s="68" t="s">
        <v>51</v>
      </c>
      <c r="C143" s="80"/>
      <c r="D143" s="80">
        <v>0</v>
      </c>
      <c r="E143" s="80">
        <v>0</v>
      </c>
      <c r="F143" s="80">
        <v>0</v>
      </c>
      <c r="G143" s="80">
        <v>0</v>
      </c>
      <c r="H143" s="80" t="s">
        <v>49</v>
      </c>
      <c r="I143" s="80" t="s">
        <v>49</v>
      </c>
      <c r="J143" s="80">
        <v>0</v>
      </c>
      <c r="K143" s="80">
        <v>0</v>
      </c>
      <c r="L143" s="80">
        <v>0</v>
      </c>
      <c r="M143" s="81">
        <v>0</v>
      </c>
      <c r="N143" s="137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8"/>
      <c r="DE143" s="138"/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8"/>
      <c r="DR143" s="138"/>
      <c r="DS143" s="138"/>
      <c r="DT143" s="138"/>
      <c r="DU143" s="138"/>
      <c r="DV143" s="138"/>
      <c r="DW143" s="138"/>
      <c r="DX143" s="138"/>
      <c r="DY143" s="138"/>
      <c r="DZ143" s="138"/>
      <c r="EA143" s="138"/>
      <c r="EB143" s="138"/>
      <c r="EC143" s="138"/>
      <c r="ED143" s="138"/>
      <c r="EE143" s="138"/>
      <c r="EF143" s="138"/>
      <c r="EG143" s="138"/>
      <c r="EH143" s="138"/>
      <c r="EI143" s="138"/>
      <c r="EJ143" s="138"/>
      <c r="EK143" s="138"/>
      <c r="EL143" s="138"/>
      <c r="EM143" s="138"/>
      <c r="EN143" s="138"/>
      <c r="EO143" s="138"/>
      <c r="EP143" s="138"/>
      <c r="EQ143" s="138"/>
      <c r="ER143" s="138"/>
      <c r="ES143" s="138"/>
      <c r="ET143" s="138"/>
      <c r="EU143" s="138"/>
      <c r="EV143" s="138"/>
      <c r="EW143" s="138"/>
      <c r="EX143" s="138"/>
      <c r="EY143" s="138"/>
      <c r="EZ143" s="138"/>
      <c r="FA143" s="138"/>
      <c r="FB143" s="138"/>
      <c r="FC143" s="138"/>
      <c r="FD143" s="138"/>
      <c r="FE143" s="138"/>
      <c r="FF143" s="138"/>
      <c r="FG143" s="138"/>
      <c r="FH143" s="138"/>
      <c r="FI143" s="138"/>
      <c r="FJ143" s="138"/>
      <c r="FK143" s="138"/>
      <c r="FL143" s="138"/>
      <c r="FM143" s="138"/>
      <c r="FN143" s="138"/>
      <c r="FO143" s="138"/>
      <c r="FP143" s="138"/>
      <c r="FQ143" s="138"/>
      <c r="FR143" s="138"/>
      <c r="FS143" s="138"/>
      <c r="FT143" s="138"/>
      <c r="FU143" s="138"/>
      <c r="FV143" s="138"/>
      <c r="FW143" s="138"/>
      <c r="FX143" s="138"/>
      <c r="FY143" s="138"/>
      <c r="FZ143" s="138"/>
      <c r="GA143" s="138"/>
      <c r="GB143" s="138"/>
      <c r="GC143" s="138"/>
      <c r="GD143" s="138"/>
      <c r="GE143" s="138"/>
      <c r="GF143" s="138"/>
      <c r="GG143" s="138"/>
      <c r="GH143" s="138"/>
      <c r="GI143" s="138"/>
      <c r="GJ143" s="138"/>
      <c r="GK143" s="138"/>
      <c r="GL143" s="138"/>
      <c r="GM143" s="138"/>
      <c r="GN143" s="138"/>
      <c r="GO143" s="138"/>
      <c r="GP143" s="138"/>
      <c r="GQ143" s="138"/>
      <c r="GR143" s="138"/>
      <c r="GS143" s="138"/>
      <c r="GT143" s="138"/>
      <c r="GU143" s="138"/>
      <c r="GV143" s="138"/>
      <c r="GW143" s="138"/>
      <c r="GX143" s="138"/>
      <c r="GY143" s="138"/>
      <c r="GZ143" s="138"/>
      <c r="HA143" s="138"/>
      <c r="HB143" s="138"/>
      <c r="HC143" s="138"/>
      <c r="HD143" s="138"/>
      <c r="HE143" s="138"/>
      <c r="HF143" s="138"/>
      <c r="HG143" s="138"/>
      <c r="HH143" s="138"/>
      <c r="HI143" s="138"/>
      <c r="HJ143" s="138"/>
      <c r="HK143" s="138"/>
      <c r="HL143" s="138"/>
      <c r="HM143" s="138"/>
      <c r="HN143" s="138"/>
      <c r="HO143" s="138"/>
      <c r="HP143" s="138"/>
      <c r="HQ143" s="138"/>
      <c r="HR143" s="138"/>
      <c r="HS143" s="138"/>
      <c r="HT143" s="138"/>
      <c r="HU143" s="138"/>
      <c r="HV143" s="138"/>
      <c r="HW143" s="138"/>
      <c r="HX143" s="138"/>
      <c r="HY143" s="138"/>
      <c r="HZ143" s="138"/>
      <c r="IA143" s="138"/>
      <c r="IB143" s="138"/>
      <c r="IC143" s="138"/>
      <c r="ID143" s="138"/>
      <c r="IE143" s="138"/>
      <c r="IF143" s="138"/>
      <c r="IG143" s="138"/>
      <c r="IH143" s="138"/>
      <c r="II143" s="138"/>
      <c r="IJ143" s="138"/>
      <c r="IK143" s="138"/>
      <c r="IL143" s="138"/>
      <c r="IM143" s="138"/>
      <c r="IN143" s="138"/>
      <c r="IO143" s="138"/>
      <c r="IP143" s="138"/>
      <c r="IQ143" s="138"/>
      <c r="IR143" s="138"/>
      <c r="IS143" s="138"/>
      <c r="IT143" s="138"/>
      <c r="IU143" s="138"/>
      <c r="IV143" s="138"/>
    </row>
    <row r="144" spans="1:256" ht="15.75" thickBot="1">
      <c r="A144" s="26" t="s">
        <v>45</v>
      </c>
      <c r="B144" s="50" t="s">
        <v>52</v>
      </c>
      <c r="C144" s="109"/>
      <c r="D144" s="109"/>
      <c r="E144" s="109"/>
      <c r="F144" s="34"/>
      <c r="G144" s="34"/>
      <c r="H144" s="34"/>
      <c r="I144" s="34"/>
      <c r="J144" s="34"/>
      <c r="K144" s="34"/>
      <c r="L144" s="34"/>
      <c r="M144" s="163"/>
      <c r="N144" s="137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  <c r="DE144" s="138"/>
      <c r="DF144" s="138"/>
      <c r="DG144" s="138"/>
      <c r="DH144" s="138"/>
      <c r="DI144" s="138"/>
      <c r="DJ144" s="138"/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DZ144" s="138"/>
      <c r="EA144" s="138"/>
      <c r="EB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  <c r="FC144" s="138"/>
      <c r="FD144" s="138"/>
      <c r="FE144" s="138"/>
      <c r="FF144" s="138"/>
      <c r="FG144" s="138"/>
      <c r="FH144" s="138"/>
      <c r="FI144" s="138"/>
      <c r="FJ144" s="138"/>
      <c r="FK144" s="138"/>
      <c r="FL144" s="138"/>
      <c r="FM144" s="138"/>
      <c r="FN144" s="138"/>
      <c r="FO144" s="138"/>
      <c r="FP144" s="138"/>
      <c r="FQ144" s="138"/>
      <c r="FR144" s="138"/>
      <c r="FS144" s="138"/>
      <c r="FT144" s="138"/>
      <c r="FU144" s="138"/>
      <c r="FV144" s="138"/>
      <c r="FW144" s="138"/>
      <c r="FX144" s="138"/>
      <c r="FY144" s="138"/>
      <c r="FZ144" s="138"/>
      <c r="GA144" s="138"/>
      <c r="GB144" s="138"/>
      <c r="GC144" s="138"/>
      <c r="GD144" s="138"/>
      <c r="GE144" s="138"/>
      <c r="GF144" s="138"/>
      <c r="GG144" s="138"/>
      <c r="GH144" s="138"/>
      <c r="GI144" s="138"/>
      <c r="GJ144" s="138"/>
      <c r="GK144" s="138"/>
      <c r="GL144" s="138"/>
      <c r="GM144" s="138"/>
      <c r="GN144" s="138"/>
      <c r="GO144" s="138"/>
      <c r="GP144" s="138"/>
      <c r="GQ144" s="138"/>
      <c r="GR144" s="138"/>
      <c r="GS144" s="138"/>
      <c r="GT144" s="138"/>
      <c r="GU144" s="138"/>
      <c r="GV144" s="138"/>
      <c r="GW144" s="138"/>
      <c r="GX144" s="138"/>
      <c r="GY144" s="138"/>
      <c r="GZ144" s="138"/>
      <c r="HA144" s="138"/>
      <c r="HB144" s="138"/>
      <c r="HC144" s="138"/>
      <c r="HD144" s="138"/>
      <c r="HE144" s="138"/>
      <c r="HF144" s="138"/>
      <c r="HG144" s="138"/>
      <c r="HH144" s="138"/>
      <c r="HI144" s="138"/>
      <c r="HJ144" s="138"/>
      <c r="HK144" s="138"/>
      <c r="HL144" s="138"/>
      <c r="HM144" s="138"/>
      <c r="HN144" s="138"/>
      <c r="HO144" s="138"/>
      <c r="HP144" s="138"/>
      <c r="HQ144" s="138"/>
      <c r="HR144" s="138"/>
      <c r="HS144" s="138"/>
      <c r="HT144" s="138"/>
      <c r="HU144" s="138"/>
      <c r="HV144" s="138"/>
      <c r="HW144" s="138"/>
      <c r="HX144" s="138"/>
      <c r="HY144" s="138"/>
      <c r="HZ144" s="138"/>
      <c r="IA144" s="138"/>
      <c r="IB144" s="138"/>
      <c r="IC144" s="138"/>
      <c r="ID144" s="138"/>
      <c r="IE144" s="138"/>
      <c r="IF144" s="138"/>
      <c r="IG144" s="138"/>
      <c r="IH144" s="138"/>
      <c r="II144" s="138"/>
      <c r="IJ144" s="138"/>
      <c r="IK144" s="138"/>
      <c r="IL144" s="138"/>
      <c r="IM144" s="138"/>
      <c r="IN144" s="138"/>
      <c r="IO144" s="138"/>
      <c r="IP144" s="138"/>
      <c r="IQ144" s="138"/>
      <c r="IR144" s="138"/>
      <c r="IS144" s="138"/>
      <c r="IT144" s="138"/>
      <c r="IU144" s="138"/>
      <c r="IV144" s="138"/>
    </row>
    <row r="145" spans="1:256">
      <c r="A145" s="83"/>
      <c r="B145" s="53" t="s">
        <v>108</v>
      </c>
      <c r="C145" s="55"/>
      <c r="D145" s="55"/>
      <c r="E145" s="55"/>
      <c r="F145" s="55"/>
      <c r="G145" s="55"/>
      <c r="H145" s="103"/>
      <c r="I145" s="55"/>
      <c r="J145" s="55"/>
      <c r="K145" s="55"/>
      <c r="L145" s="55"/>
      <c r="M145" s="57"/>
      <c r="N145" s="137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8"/>
      <c r="CT145" s="138"/>
      <c r="CU145" s="138"/>
      <c r="CV145" s="138"/>
      <c r="CW145" s="138"/>
      <c r="CX145" s="138"/>
      <c r="CY145" s="138"/>
      <c r="CZ145" s="138"/>
      <c r="DA145" s="138"/>
      <c r="DB145" s="138"/>
      <c r="DC145" s="138"/>
      <c r="DD145" s="138"/>
      <c r="DE145" s="138"/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38"/>
      <c r="EB145" s="138"/>
      <c r="EC145" s="138"/>
      <c r="ED145" s="138"/>
      <c r="EE145" s="138"/>
      <c r="EF145" s="138"/>
      <c r="EG145" s="138"/>
      <c r="EH145" s="138"/>
      <c r="EI145" s="138"/>
      <c r="EJ145" s="138"/>
      <c r="EK145" s="138"/>
      <c r="EL145" s="138"/>
      <c r="EM145" s="138"/>
      <c r="EN145" s="138"/>
      <c r="EO145" s="138"/>
      <c r="EP145" s="138"/>
      <c r="EQ145" s="138"/>
      <c r="ER145" s="138"/>
      <c r="ES145" s="138"/>
      <c r="ET145" s="138"/>
      <c r="EU145" s="138"/>
      <c r="EV145" s="138"/>
      <c r="EW145" s="138"/>
      <c r="EX145" s="138"/>
      <c r="EY145" s="138"/>
      <c r="EZ145" s="138"/>
      <c r="FA145" s="138"/>
      <c r="FB145" s="138"/>
      <c r="FC145" s="138"/>
      <c r="FD145" s="138"/>
      <c r="FE145" s="138"/>
      <c r="FF145" s="138"/>
      <c r="FG145" s="138"/>
      <c r="FH145" s="138"/>
      <c r="FI145" s="138"/>
      <c r="FJ145" s="138"/>
      <c r="FK145" s="138"/>
      <c r="FL145" s="138"/>
      <c r="FM145" s="138"/>
      <c r="FN145" s="138"/>
      <c r="FO145" s="138"/>
      <c r="FP145" s="138"/>
      <c r="FQ145" s="138"/>
      <c r="FR145" s="138"/>
      <c r="FS145" s="138"/>
      <c r="FT145" s="138"/>
      <c r="FU145" s="138"/>
      <c r="FV145" s="138"/>
      <c r="FW145" s="138"/>
      <c r="FX145" s="138"/>
      <c r="FY145" s="138"/>
      <c r="FZ145" s="138"/>
      <c r="GA145" s="138"/>
      <c r="GB145" s="138"/>
      <c r="GC145" s="138"/>
      <c r="GD145" s="138"/>
      <c r="GE145" s="138"/>
      <c r="GF145" s="138"/>
      <c r="GG145" s="138"/>
      <c r="GH145" s="138"/>
      <c r="GI145" s="138"/>
      <c r="GJ145" s="138"/>
      <c r="GK145" s="138"/>
      <c r="GL145" s="138"/>
      <c r="GM145" s="138"/>
      <c r="GN145" s="138"/>
      <c r="GO145" s="138"/>
      <c r="GP145" s="138"/>
      <c r="GQ145" s="138"/>
      <c r="GR145" s="138"/>
      <c r="GS145" s="138"/>
      <c r="GT145" s="138"/>
      <c r="GU145" s="138"/>
      <c r="GV145" s="138"/>
      <c r="GW145" s="138"/>
      <c r="GX145" s="138"/>
      <c r="GY145" s="138"/>
      <c r="GZ145" s="138"/>
      <c r="HA145" s="138"/>
      <c r="HB145" s="138"/>
      <c r="HC145" s="138"/>
      <c r="HD145" s="138"/>
      <c r="HE145" s="138"/>
      <c r="HF145" s="138"/>
      <c r="HG145" s="138"/>
      <c r="HH145" s="138"/>
      <c r="HI145" s="138"/>
      <c r="HJ145" s="138"/>
      <c r="HK145" s="138"/>
      <c r="HL145" s="138"/>
      <c r="HM145" s="138"/>
      <c r="HN145" s="138"/>
      <c r="HO145" s="138"/>
      <c r="HP145" s="138"/>
      <c r="HQ145" s="138"/>
      <c r="HR145" s="138"/>
      <c r="HS145" s="138"/>
      <c r="HT145" s="138"/>
      <c r="HU145" s="138"/>
      <c r="HV145" s="138"/>
      <c r="HW145" s="138"/>
      <c r="HX145" s="138"/>
      <c r="HY145" s="138"/>
      <c r="HZ145" s="138"/>
      <c r="IA145" s="138"/>
      <c r="IB145" s="138"/>
      <c r="IC145" s="138"/>
      <c r="ID145" s="138"/>
      <c r="IE145" s="138"/>
      <c r="IF145" s="138"/>
      <c r="IG145" s="138"/>
      <c r="IH145" s="138"/>
      <c r="II145" s="138"/>
      <c r="IJ145" s="138"/>
      <c r="IK145" s="138"/>
      <c r="IL145" s="138"/>
      <c r="IM145" s="138"/>
      <c r="IN145" s="138"/>
      <c r="IO145" s="138"/>
      <c r="IP145" s="138"/>
      <c r="IQ145" s="138"/>
      <c r="IR145" s="138"/>
      <c r="IS145" s="138"/>
      <c r="IT145" s="138"/>
      <c r="IU145" s="138"/>
      <c r="IV145" s="138"/>
    </row>
    <row r="146" spans="1:256">
      <c r="A146" s="1">
        <v>1</v>
      </c>
      <c r="B146" s="115" t="s">
        <v>111</v>
      </c>
      <c r="C146" s="60" t="s">
        <v>100</v>
      </c>
      <c r="D146" s="60">
        <v>3</v>
      </c>
      <c r="E146" s="60">
        <v>1.5</v>
      </c>
      <c r="F146" s="60">
        <v>1.5</v>
      </c>
      <c r="G146" s="60">
        <v>0</v>
      </c>
      <c r="H146" s="86" t="s">
        <v>43</v>
      </c>
      <c r="I146" s="94" t="s">
        <v>47</v>
      </c>
      <c r="J146" s="63">
        <f t="shared" ref="J146:J152" si="5">SUM(K146:L146)</f>
        <v>36</v>
      </c>
      <c r="K146" s="94">
        <v>18</v>
      </c>
      <c r="L146" s="112">
        <v>18</v>
      </c>
      <c r="M146" s="113">
        <v>1.5</v>
      </c>
      <c r="N146" s="137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8"/>
      <c r="CA146" s="138"/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138"/>
      <c r="CL146" s="138"/>
      <c r="CM146" s="138"/>
      <c r="CN146" s="138"/>
      <c r="CO146" s="138"/>
      <c r="CP146" s="138"/>
      <c r="CQ146" s="138"/>
      <c r="CR146" s="138"/>
      <c r="CS146" s="138"/>
      <c r="CT146" s="138"/>
      <c r="CU146" s="138"/>
      <c r="CV146" s="138"/>
      <c r="CW146" s="138"/>
      <c r="CX146" s="138"/>
      <c r="CY146" s="138"/>
      <c r="CZ146" s="138"/>
      <c r="DA146" s="138"/>
      <c r="DB146" s="138"/>
      <c r="DC146" s="138"/>
      <c r="DD146" s="138"/>
      <c r="DE146" s="138"/>
      <c r="DF146" s="138"/>
      <c r="DG146" s="138"/>
      <c r="DH146" s="138"/>
      <c r="DI146" s="138"/>
      <c r="DJ146" s="138"/>
      <c r="DK146" s="138"/>
      <c r="DL146" s="138"/>
      <c r="DM146" s="138"/>
      <c r="DN146" s="138"/>
      <c r="DO146" s="138"/>
      <c r="DP146" s="138"/>
      <c r="DQ146" s="138"/>
      <c r="DR146" s="138"/>
      <c r="DS146" s="138"/>
      <c r="DT146" s="138"/>
      <c r="DU146" s="138"/>
      <c r="DV146" s="138"/>
      <c r="DW146" s="138"/>
      <c r="DX146" s="138"/>
      <c r="DY146" s="138"/>
      <c r="DZ146" s="138"/>
      <c r="EA146" s="138"/>
      <c r="EB146" s="138"/>
      <c r="EC146" s="138"/>
      <c r="ED146" s="138"/>
      <c r="EE146" s="138"/>
      <c r="EF146" s="138"/>
      <c r="EG146" s="138"/>
      <c r="EH146" s="138"/>
      <c r="EI146" s="138"/>
      <c r="EJ146" s="138"/>
      <c r="EK146" s="138"/>
      <c r="EL146" s="138"/>
      <c r="EM146" s="138"/>
      <c r="EN146" s="138"/>
      <c r="EO146" s="138"/>
      <c r="EP146" s="138"/>
      <c r="EQ146" s="138"/>
      <c r="ER146" s="138"/>
      <c r="ES146" s="138"/>
      <c r="ET146" s="138"/>
      <c r="EU146" s="138"/>
      <c r="EV146" s="138"/>
      <c r="EW146" s="138"/>
      <c r="EX146" s="138"/>
      <c r="EY146" s="138"/>
      <c r="EZ146" s="138"/>
      <c r="FA146" s="138"/>
      <c r="FB146" s="138"/>
      <c r="FC146" s="138"/>
      <c r="FD146" s="138"/>
      <c r="FE146" s="138"/>
      <c r="FF146" s="138"/>
      <c r="FG146" s="138"/>
      <c r="FH146" s="138"/>
      <c r="FI146" s="138"/>
      <c r="FJ146" s="138"/>
      <c r="FK146" s="138"/>
      <c r="FL146" s="138"/>
      <c r="FM146" s="138"/>
      <c r="FN146" s="138"/>
      <c r="FO146" s="138"/>
      <c r="FP146" s="138"/>
      <c r="FQ146" s="138"/>
      <c r="FR146" s="138"/>
      <c r="FS146" s="138"/>
      <c r="FT146" s="138"/>
      <c r="FU146" s="138"/>
      <c r="FV146" s="138"/>
      <c r="FW146" s="138"/>
      <c r="FX146" s="138"/>
      <c r="FY146" s="138"/>
      <c r="FZ146" s="138"/>
      <c r="GA146" s="138"/>
      <c r="GB146" s="138"/>
      <c r="GC146" s="138"/>
      <c r="GD146" s="138"/>
      <c r="GE146" s="138"/>
      <c r="GF146" s="138"/>
      <c r="GG146" s="138"/>
      <c r="GH146" s="138"/>
      <c r="GI146" s="138"/>
      <c r="GJ146" s="138"/>
      <c r="GK146" s="138"/>
      <c r="GL146" s="138"/>
      <c r="GM146" s="138"/>
      <c r="GN146" s="138"/>
      <c r="GO146" s="138"/>
      <c r="GP146" s="138"/>
      <c r="GQ146" s="138"/>
      <c r="GR146" s="138"/>
      <c r="GS146" s="138"/>
      <c r="GT146" s="138"/>
      <c r="GU146" s="138"/>
      <c r="GV146" s="138"/>
      <c r="GW146" s="138"/>
      <c r="GX146" s="138"/>
      <c r="GY146" s="138"/>
      <c r="GZ146" s="138"/>
      <c r="HA146" s="138"/>
      <c r="HB146" s="138"/>
      <c r="HC146" s="138"/>
      <c r="HD146" s="138"/>
      <c r="HE146" s="138"/>
      <c r="HF146" s="138"/>
      <c r="HG146" s="138"/>
      <c r="HH146" s="138"/>
      <c r="HI146" s="138"/>
      <c r="HJ146" s="138"/>
      <c r="HK146" s="138"/>
      <c r="HL146" s="138"/>
      <c r="HM146" s="138"/>
      <c r="HN146" s="138"/>
      <c r="HO146" s="138"/>
      <c r="HP146" s="138"/>
      <c r="HQ146" s="138"/>
      <c r="HR146" s="138"/>
      <c r="HS146" s="138"/>
      <c r="HT146" s="138"/>
      <c r="HU146" s="138"/>
      <c r="HV146" s="138"/>
      <c r="HW146" s="138"/>
      <c r="HX146" s="138"/>
      <c r="HY146" s="138"/>
      <c r="HZ146" s="138"/>
      <c r="IA146" s="138"/>
      <c r="IB146" s="138"/>
      <c r="IC146" s="138"/>
      <c r="ID146" s="138"/>
      <c r="IE146" s="138"/>
      <c r="IF146" s="138"/>
      <c r="IG146" s="138"/>
      <c r="IH146" s="138"/>
      <c r="II146" s="138"/>
      <c r="IJ146" s="138"/>
      <c r="IK146" s="138"/>
      <c r="IL146" s="138"/>
      <c r="IM146" s="138"/>
      <c r="IN146" s="138"/>
      <c r="IO146" s="138"/>
      <c r="IP146" s="138"/>
      <c r="IQ146" s="138"/>
      <c r="IR146" s="138"/>
      <c r="IS146" s="138"/>
      <c r="IT146" s="138"/>
      <c r="IU146" s="138"/>
      <c r="IV146" s="138"/>
    </row>
    <row r="147" spans="1:256">
      <c r="A147" s="1">
        <v>2</v>
      </c>
      <c r="B147" s="115" t="s">
        <v>112</v>
      </c>
      <c r="C147" s="60" t="s">
        <v>110</v>
      </c>
      <c r="D147" s="60">
        <v>4</v>
      </c>
      <c r="E147" s="60">
        <v>2</v>
      </c>
      <c r="F147" s="60">
        <v>2</v>
      </c>
      <c r="G147" s="60">
        <v>0</v>
      </c>
      <c r="H147" s="86" t="s">
        <v>54</v>
      </c>
      <c r="I147" s="94" t="s">
        <v>47</v>
      </c>
      <c r="J147" s="63">
        <f t="shared" si="5"/>
        <v>36</v>
      </c>
      <c r="K147" s="94">
        <v>18</v>
      </c>
      <c r="L147" s="112">
        <v>18</v>
      </c>
      <c r="M147" s="100">
        <v>14</v>
      </c>
      <c r="N147" s="137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38"/>
      <c r="CN147" s="138"/>
      <c r="CO147" s="138"/>
      <c r="CP147" s="138"/>
      <c r="CQ147" s="138"/>
      <c r="CR147" s="138"/>
      <c r="CS147" s="138"/>
      <c r="CT147" s="138"/>
      <c r="CU147" s="138"/>
      <c r="CV147" s="138"/>
      <c r="CW147" s="138"/>
      <c r="CX147" s="138"/>
      <c r="CY147" s="138"/>
      <c r="CZ147" s="138"/>
      <c r="DA147" s="138"/>
      <c r="DB147" s="138"/>
      <c r="DC147" s="138"/>
      <c r="DD147" s="138"/>
      <c r="DE147" s="138"/>
      <c r="DF147" s="138"/>
      <c r="DG147" s="138"/>
      <c r="DH147" s="138"/>
      <c r="DI147" s="138"/>
      <c r="DJ147" s="138"/>
      <c r="DK147" s="138"/>
      <c r="DL147" s="138"/>
      <c r="DM147" s="138"/>
      <c r="DN147" s="138"/>
      <c r="DO147" s="138"/>
      <c r="DP147" s="138"/>
      <c r="DQ147" s="138"/>
      <c r="DR147" s="138"/>
      <c r="DS147" s="138"/>
      <c r="DT147" s="138"/>
      <c r="DU147" s="138"/>
      <c r="DV147" s="138"/>
      <c r="DW147" s="138"/>
      <c r="DX147" s="138"/>
      <c r="DY147" s="138"/>
      <c r="DZ147" s="138"/>
      <c r="EA147" s="138"/>
      <c r="EB147" s="138"/>
      <c r="EC147" s="138"/>
      <c r="ED147" s="138"/>
      <c r="EE147" s="138"/>
      <c r="EF147" s="138"/>
      <c r="EG147" s="138"/>
      <c r="EH147" s="138"/>
      <c r="EI147" s="138"/>
      <c r="EJ147" s="138"/>
      <c r="EK147" s="138"/>
      <c r="EL147" s="138"/>
      <c r="EM147" s="138"/>
      <c r="EN147" s="138"/>
      <c r="EO147" s="138"/>
      <c r="EP147" s="138"/>
      <c r="EQ147" s="138"/>
      <c r="ER147" s="138"/>
      <c r="ES147" s="138"/>
      <c r="ET147" s="138"/>
      <c r="EU147" s="138"/>
      <c r="EV147" s="138"/>
      <c r="EW147" s="138"/>
      <c r="EX147" s="138"/>
      <c r="EY147" s="138"/>
      <c r="EZ147" s="138"/>
      <c r="FA147" s="138"/>
      <c r="FB147" s="138"/>
      <c r="FC147" s="138"/>
      <c r="FD147" s="138"/>
      <c r="FE147" s="138"/>
      <c r="FF147" s="138"/>
      <c r="FG147" s="138"/>
      <c r="FH147" s="138"/>
      <c r="FI147" s="138"/>
      <c r="FJ147" s="138"/>
      <c r="FK147" s="138"/>
      <c r="FL147" s="138"/>
      <c r="FM147" s="138"/>
      <c r="FN147" s="138"/>
      <c r="FO147" s="138"/>
      <c r="FP147" s="138"/>
      <c r="FQ147" s="138"/>
      <c r="FR147" s="138"/>
      <c r="FS147" s="138"/>
      <c r="FT147" s="138"/>
      <c r="FU147" s="138"/>
      <c r="FV147" s="138"/>
      <c r="FW147" s="138"/>
      <c r="FX147" s="138"/>
      <c r="FY147" s="138"/>
      <c r="FZ147" s="138"/>
      <c r="GA147" s="138"/>
      <c r="GB147" s="138"/>
      <c r="GC147" s="138"/>
      <c r="GD147" s="138"/>
      <c r="GE147" s="138"/>
      <c r="GF147" s="138"/>
      <c r="GG147" s="138"/>
      <c r="GH147" s="138"/>
      <c r="GI147" s="138"/>
      <c r="GJ147" s="138"/>
      <c r="GK147" s="138"/>
      <c r="GL147" s="138"/>
      <c r="GM147" s="138"/>
      <c r="GN147" s="138"/>
      <c r="GO147" s="138"/>
      <c r="GP147" s="138"/>
      <c r="GQ147" s="138"/>
      <c r="GR147" s="138"/>
      <c r="GS147" s="138"/>
      <c r="GT147" s="138"/>
      <c r="GU147" s="138"/>
      <c r="GV147" s="138"/>
      <c r="GW147" s="138"/>
      <c r="GX147" s="138"/>
      <c r="GY147" s="138"/>
      <c r="GZ147" s="138"/>
      <c r="HA147" s="138"/>
      <c r="HB147" s="138"/>
      <c r="HC147" s="138"/>
      <c r="HD147" s="138"/>
      <c r="HE147" s="138"/>
      <c r="HF147" s="138"/>
      <c r="HG147" s="138"/>
      <c r="HH147" s="138"/>
      <c r="HI147" s="138"/>
      <c r="HJ147" s="138"/>
      <c r="HK147" s="138"/>
      <c r="HL147" s="138"/>
      <c r="HM147" s="138"/>
      <c r="HN147" s="138"/>
      <c r="HO147" s="138"/>
      <c r="HP147" s="138"/>
      <c r="HQ147" s="138"/>
      <c r="HR147" s="138"/>
      <c r="HS147" s="138"/>
      <c r="HT147" s="138"/>
      <c r="HU147" s="138"/>
      <c r="HV147" s="138"/>
      <c r="HW147" s="138"/>
      <c r="HX147" s="138"/>
      <c r="HY147" s="138"/>
      <c r="HZ147" s="138"/>
      <c r="IA147" s="138"/>
      <c r="IB147" s="138"/>
      <c r="IC147" s="138"/>
      <c r="ID147" s="138"/>
      <c r="IE147" s="138"/>
      <c r="IF147" s="138"/>
      <c r="IG147" s="138"/>
      <c r="IH147" s="138"/>
      <c r="II147" s="138"/>
      <c r="IJ147" s="138"/>
      <c r="IK147" s="138"/>
      <c r="IL147" s="138"/>
      <c r="IM147" s="138"/>
      <c r="IN147" s="138"/>
      <c r="IO147" s="138"/>
      <c r="IP147" s="138"/>
      <c r="IQ147" s="138"/>
      <c r="IR147" s="138"/>
      <c r="IS147" s="138"/>
      <c r="IT147" s="138"/>
      <c r="IU147" s="138"/>
      <c r="IV147" s="138"/>
    </row>
    <row r="148" spans="1:256">
      <c r="A148" s="1">
        <v>3</v>
      </c>
      <c r="B148" s="115" t="s">
        <v>113</v>
      </c>
      <c r="C148" s="60" t="s">
        <v>100</v>
      </c>
      <c r="D148" s="60">
        <v>3</v>
      </c>
      <c r="E148" s="60">
        <v>1.5</v>
      </c>
      <c r="F148" s="60">
        <v>1.5</v>
      </c>
      <c r="G148" s="60">
        <v>0</v>
      </c>
      <c r="H148" s="86" t="s">
        <v>43</v>
      </c>
      <c r="I148" s="94" t="s">
        <v>47</v>
      </c>
      <c r="J148" s="63">
        <f t="shared" si="5"/>
        <v>36</v>
      </c>
      <c r="K148" s="94">
        <v>18</v>
      </c>
      <c r="L148" s="112">
        <v>18</v>
      </c>
      <c r="M148" s="100">
        <v>1.5</v>
      </c>
      <c r="N148" s="137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138"/>
      <c r="BW148" s="138"/>
      <c r="BX148" s="138"/>
      <c r="BY148" s="138"/>
      <c r="BZ148" s="138"/>
      <c r="CA148" s="138"/>
      <c r="CB148" s="138"/>
      <c r="CC148" s="138"/>
      <c r="CD148" s="138"/>
      <c r="CE148" s="138"/>
      <c r="CF148" s="138"/>
      <c r="CG148" s="138"/>
      <c r="CH148" s="138"/>
      <c r="CI148" s="138"/>
      <c r="CJ148" s="138"/>
      <c r="CK148" s="138"/>
      <c r="CL148" s="138"/>
      <c r="CM148" s="138"/>
      <c r="CN148" s="138"/>
      <c r="CO148" s="138"/>
      <c r="CP148" s="138"/>
      <c r="CQ148" s="138"/>
      <c r="CR148" s="138"/>
      <c r="CS148" s="138"/>
      <c r="CT148" s="138"/>
      <c r="CU148" s="138"/>
      <c r="CV148" s="138"/>
      <c r="CW148" s="138"/>
      <c r="CX148" s="138"/>
      <c r="CY148" s="138"/>
      <c r="CZ148" s="138"/>
      <c r="DA148" s="138"/>
      <c r="DB148" s="138"/>
      <c r="DC148" s="138"/>
      <c r="DD148" s="138"/>
      <c r="DE148" s="138"/>
      <c r="DF148" s="138"/>
      <c r="DG148" s="138"/>
      <c r="DH148" s="138"/>
      <c r="DI148" s="138"/>
      <c r="DJ148" s="138"/>
      <c r="DK148" s="138"/>
      <c r="DL148" s="138"/>
      <c r="DM148" s="138"/>
      <c r="DN148" s="138"/>
      <c r="DO148" s="138"/>
      <c r="DP148" s="138"/>
      <c r="DQ148" s="138"/>
      <c r="DR148" s="138"/>
      <c r="DS148" s="138"/>
      <c r="DT148" s="138"/>
      <c r="DU148" s="138"/>
      <c r="DV148" s="138"/>
      <c r="DW148" s="138"/>
      <c r="DX148" s="138"/>
      <c r="DY148" s="138"/>
      <c r="DZ148" s="138"/>
      <c r="EA148" s="138"/>
      <c r="EB148" s="138"/>
      <c r="EC148" s="138"/>
      <c r="ED148" s="138"/>
      <c r="EE148" s="138"/>
      <c r="EF148" s="138"/>
      <c r="EG148" s="138"/>
      <c r="EH148" s="138"/>
      <c r="EI148" s="138"/>
      <c r="EJ148" s="138"/>
      <c r="EK148" s="138"/>
      <c r="EL148" s="138"/>
      <c r="EM148" s="138"/>
      <c r="EN148" s="138"/>
      <c r="EO148" s="138"/>
      <c r="EP148" s="138"/>
      <c r="EQ148" s="138"/>
      <c r="ER148" s="138"/>
      <c r="ES148" s="138"/>
      <c r="ET148" s="138"/>
      <c r="EU148" s="138"/>
      <c r="EV148" s="138"/>
      <c r="EW148" s="138"/>
      <c r="EX148" s="138"/>
      <c r="EY148" s="138"/>
      <c r="EZ148" s="138"/>
      <c r="FA148" s="138"/>
      <c r="FB148" s="138"/>
      <c r="FC148" s="138"/>
      <c r="FD148" s="138"/>
      <c r="FE148" s="138"/>
      <c r="FF148" s="138"/>
      <c r="FG148" s="138"/>
      <c r="FH148" s="138"/>
      <c r="FI148" s="138"/>
      <c r="FJ148" s="138"/>
      <c r="FK148" s="138"/>
      <c r="FL148" s="138"/>
      <c r="FM148" s="138"/>
      <c r="FN148" s="138"/>
      <c r="FO148" s="138"/>
      <c r="FP148" s="138"/>
      <c r="FQ148" s="138"/>
      <c r="FR148" s="138"/>
      <c r="FS148" s="138"/>
      <c r="FT148" s="138"/>
      <c r="FU148" s="138"/>
      <c r="FV148" s="138"/>
      <c r="FW148" s="138"/>
      <c r="FX148" s="138"/>
      <c r="FY148" s="138"/>
      <c r="FZ148" s="138"/>
      <c r="GA148" s="138"/>
      <c r="GB148" s="138"/>
      <c r="GC148" s="138"/>
      <c r="GD148" s="138"/>
      <c r="GE148" s="138"/>
      <c r="GF148" s="138"/>
      <c r="GG148" s="138"/>
      <c r="GH148" s="138"/>
      <c r="GI148" s="138"/>
      <c r="GJ148" s="138"/>
      <c r="GK148" s="138"/>
      <c r="GL148" s="138"/>
      <c r="GM148" s="138"/>
      <c r="GN148" s="138"/>
      <c r="GO148" s="138"/>
      <c r="GP148" s="138"/>
      <c r="GQ148" s="138"/>
      <c r="GR148" s="138"/>
      <c r="GS148" s="138"/>
      <c r="GT148" s="138"/>
      <c r="GU148" s="138"/>
      <c r="GV148" s="138"/>
      <c r="GW148" s="138"/>
      <c r="GX148" s="138"/>
      <c r="GY148" s="138"/>
      <c r="GZ148" s="138"/>
      <c r="HA148" s="138"/>
      <c r="HB148" s="138"/>
      <c r="HC148" s="138"/>
      <c r="HD148" s="138"/>
      <c r="HE148" s="138"/>
      <c r="HF148" s="138"/>
      <c r="HG148" s="138"/>
      <c r="HH148" s="138"/>
      <c r="HI148" s="138"/>
      <c r="HJ148" s="138"/>
      <c r="HK148" s="138"/>
      <c r="HL148" s="138"/>
      <c r="HM148" s="138"/>
      <c r="HN148" s="138"/>
      <c r="HO148" s="138"/>
      <c r="HP148" s="138"/>
      <c r="HQ148" s="138"/>
      <c r="HR148" s="138"/>
      <c r="HS148" s="138"/>
      <c r="HT148" s="138"/>
      <c r="HU148" s="138"/>
      <c r="HV148" s="138"/>
      <c r="HW148" s="138"/>
      <c r="HX148" s="138"/>
      <c r="HY148" s="138"/>
      <c r="HZ148" s="138"/>
      <c r="IA148" s="138"/>
      <c r="IB148" s="138"/>
      <c r="IC148" s="138"/>
      <c r="ID148" s="138"/>
      <c r="IE148" s="138"/>
      <c r="IF148" s="138"/>
      <c r="IG148" s="138"/>
      <c r="IH148" s="138"/>
      <c r="II148" s="138"/>
      <c r="IJ148" s="138"/>
      <c r="IK148" s="138"/>
      <c r="IL148" s="138"/>
      <c r="IM148" s="138"/>
      <c r="IN148" s="138"/>
      <c r="IO148" s="138"/>
      <c r="IP148" s="138"/>
      <c r="IQ148" s="138"/>
      <c r="IR148" s="138"/>
      <c r="IS148" s="138"/>
      <c r="IT148" s="138"/>
      <c r="IU148" s="138"/>
      <c r="IV148" s="138"/>
    </row>
    <row r="149" spans="1:256">
      <c r="A149" s="1">
        <v>4</v>
      </c>
      <c r="B149" s="115" t="s">
        <v>114</v>
      </c>
      <c r="C149" s="60" t="s">
        <v>110</v>
      </c>
      <c r="D149" s="60">
        <v>4</v>
      </c>
      <c r="E149" s="60">
        <v>2</v>
      </c>
      <c r="F149" s="60">
        <v>2</v>
      </c>
      <c r="G149" s="60">
        <v>0</v>
      </c>
      <c r="H149" s="86" t="s">
        <v>54</v>
      </c>
      <c r="I149" s="94" t="s">
        <v>47</v>
      </c>
      <c r="J149" s="63">
        <f t="shared" si="5"/>
        <v>36</v>
      </c>
      <c r="K149" s="94">
        <v>18</v>
      </c>
      <c r="L149" s="112">
        <v>18</v>
      </c>
      <c r="M149" s="25">
        <v>14</v>
      </c>
      <c r="N149" s="137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38"/>
      <c r="BX149" s="138"/>
      <c r="BY149" s="138"/>
      <c r="BZ149" s="138"/>
      <c r="CA149" s="138"/>
      <c r="CB149" s="138"/>
      <c r="CC149" s="138"/>
      <c r="CD149" s="138"/>
      <c r="CE149" s="138"/>
      <c r="CF149" s="138"/>
      <c r="CG149" s="138"/>
      <c r="CH149" s="138"/>
      <c r="CI149" s="138"/>
      <c r="CJ149" s="138"/>
      <c r="CK149" s="138"/>
      <c r="CL149" s="138"/>
      <c r="CM149" s="138"/>
      <c r="CN149" s="138"/>
      <c r="CO149" s="138"/>
      <c r="CP149" s="138"/>
      <c r="CQ149" s="138"/>
      <c r="CR149" s="138"/>
      <c r="CS149" s="138"/>
      <c r="CT149" s="138"/>
      <c r="CU149" s="138"/>
      <c r="CV149" s="138"/>
      <c r="CW149" s="138"/>
      <c r="CX149" s="138"/>
      <c r="CY149" s="138"/>
      <c r="CZ149" s="138"/>
      <c r="DA149" s="138"/>
      <c r="DB149" s="138"/>
      <c r="DC149" s="138"/>
      <c r="DD149" s="138"/>
      <c r="DE149" s="138"/>
      <c r="DF149" s="138"/>
      <c r="DG149" s="138"/>
      <c r="DH149" s="138"/>
      <c r="DI149" s="138"/>
      <c r="DJ149" s="138"/>
      <c r="DK149" s="138"/>
      <c r="DL149" s="138"/>
      <c r="DM149" s="138"/>
      <c r="DN149" s="138"/>
      <c r="DO149" s="138"/>
      <c r="DP149" s="138"/>
      <c r="DQ149" s="138"/>
      <c r="DR149" s="138"/>
      <c r="DS149" s="138"/>
      <c r="DT149" s="138"/>
      <c r="DU149" s="138"/>
      <c r="DV149" s="138"/>
      <c r="DW149" s="138"/>
      <c r="DX149" s="138"/>
      <c r="DY149" s="138"/>
      <c r="DZ149" s="138"/>
      <c r="EA149" s="138"/>
      <c r="EB149" s="138"/>
      <c r="EC149" s="138"/>
      <c r="ED149" s="138"/>
      <c r="EE149" s="138"/>
      <c r="EF149" s="138"/>
      <c r="EG149" s="138"/>
      <c r="EH149" s="138"/>
      <c r="EI149" s="138"/>
      <c r="EJ149" s="138"/>
      <c r="EK149" s="138"/>
      <c r="EL149" s="138"/>
      <c r="EM149" s="138"/>
      <c r="EN149" s="138"/>
      <c r="EO149" s="138"/>
      <c r="EP149" s="138"/>
      <c r="EQ149" s="138"/>
      <c r="ER149" s="138"/>
      <c r="ES149" s="138"/>
      <c r="ET149" s="138"/>
      <c r="EU149" s="138"/>
      <c r="EV149" s="138"/>
      <c r="EW149" s="138"/>
      <c r="EX149" s="138"/>
      <c r="EY149" s="138"/>
      <c r="EZ149" s="138"/>
      <c r="FA149" s="138"/>
      <c r="FB149" s="138"/>
      <c r="FC149" s="138"/>
      <c r="FD149" s="138"/>
      <c r="FE149" s="138"/>
      <c r="FF149" s="138"/>
      <c r="FG149" s="138"/>
      <c r="FH149" s="138"/>
      <c r="FI149" s="138"/>
      <c r="FJ149" s="138"/>
      <c r="FK149" s="138"/>
      <c r="FL149" s="138"/>
      <c r="FM149" s="138"/>
      <c r="FN149" s="138"/>
      <c r="FO149" s="138"/>
      <c r="FP149" s="138"/>
      <c r="FQ149" s="138"/>
      <c r="FR149" s="138"/>
      <c r="FS149" s="138"/>
      <c r="FT149" s="138"/>
      <c r="FU149" s="138"/>
      <c r="FV149" s="138"/>
      <c r="FW149" s="138"/>
      <c r="FX149" s="138"/>
      <c r="FY149" s="138"/>
      <c r="FZ149" s="138"/>
      <c r="GA149" s="138"/>
      <c r="GB149" s="138"/>
      <c r="GC149" s="138"/>
      <c r="GD149" s="138"/>
      <c r="GE149" s="138"/>
      <c r="GF149" s="138"/>
      <c r="GG149" s="138"/>
      <c r="GH149" s="138"/>
      <c r="GI149" s="138"/>
      <c r="GJ149" s="138"/>
      <c r="GK149" s="138"/>
      <c r="GL149" s="138"/>
      <c r="GM149" s="138"/>
      <c r="GN149" s="138"/>
      <c r="GO149" s="138"/>
      <c r="GP149" s="138"/>
      <c r="GQ149" s="138"/>
      <c r="GR149" s="138"/>
      <c r="GS149" s="138"/>
      <c r="GT149" s="138"/>
      <c r="GU149" s="138"/>
      <c r="GV149" s="138"/>
      <c r="GW149" s="138"/>
      <c r="GX149" s="138"/>
      <c r="GY149" s="138"/>
      <c r="GZ149" s="138"/>
      <c r="HA149" s="138"/>
      <c r="HB149" s="138"/>
      <c r="HC149" s="138"/>
      <c r="HD149" s="138"/>
      <c r="HE149" s="138"/>
      <c r="HF149" s="138"/>
      <c r="HG149" s="138"/>
      <c r="HH149" s="138"/>
      <c r="HI149" s="138"/>
      <c r="HJ149" s="138"/>
      <c r="HK149" s="138"/>
      <c r="HL149" s="138"/>
      <c r="HM149" s="138"/>
      <c r="HN149" s="138"/>
      <c r="HO149" s="138"/>
      <c r="HP149" s="138"/>
      <c r="HQ149" s="138"/>
      <c r="HR149" s="138"/>
      <c r="HS149" s="138"/>
      <c r="HT149" s="138"/>
      <c r="HU149" s="138"/>
      <c r="HV149" s="138"/>
      <c r="HW149" s="138"/>
      <c r="HX149" s="138"/>
      <c r="HY149" s="138"/>
      <c r="HZ149" s="138"/>
      <c r="IA149" s="138"/>
      <c r="IB149" s="138"/>
      <c r="IC149" s="138"/>
      <c r="ID149" s="138"/>
      <c r="IE149" s="138"/>
      <c r="IF149" s="138"/>
      <c r="IG149" s="138"/>
      <c r="IH149" s="138"/>
      <c r="II149" s="138"/>
      <c r="IJ149" s="138"/>
      <c r="IK149" s="138"/>
      <c r="IL149" s="138"/>
      <c r="IM149" s="138"/>
      <c r="IN149" s="138"/>
      <c r="IO149" s="138"/>
      <c r="IP149" s="138"/>
      <c r="IQ149" s="138"/>
      <c r="IR149" s="138"/>
      <c r="IS149" s="138"/>
      <c r="IT149" s="138"/>
      <c r="IU149" s="138"/>
      <c r="IV149" s="138"/>
    </row>
    <row r="150" spans="1:256" ht="15.75" thickBot="1">
      <c r="A150" s="1">
        <v>5</v>
      </c>
      <c r="B150" s="115" t="s">
        <v>115</v>
      </c>
      <c r="C150" s="60" t="s">
        <v>100</v>
      </c>
      <c r="D150" s="60">
        <v>4</v>
      </c>
      <c r="E150" s="60">
        <v>2</v>
      </c>
      <c r="F150" s="60">
        <v>2</v>
      </c>
      <c r="G150" s="60">
        <v>0</v>
      </c>
      <c r="H150" s="86" t="s">
        <v>54</v>
      </c>
      <c r="I150" s="94" t="s">
        <v>47</v>
      </c>
      <c r="J150" s="63">
        <f t="shared" si="5"/>
        <v>36</v>
      </c>
      <c r="K150" s="94">
        <v>18</v>
      </c>
      <c r="L150" s="112">
        <v>18</v>
      </c>
      <c r="M150" s="100">
        <v>14</v>
      </c>
      <c r="N150" s="137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L150" s="138"/>
      <c r="CM150" s="138"/>
      <c r="CN150" s="138"/>
      <c r="CO150" s="138"/>
      <c r="CP150" s="138"/>
      <c r="CQ150" s="138"/>
      <c r="CR150" s="138"/>
      <c r="CS150" s="138"/>
      <c r="CT150" s="138"/>
      <c r="CU150" s="138"/>
      <c r="CV150" s="138"/>
      <c r="CW150" s="138"/>
      <c r="CX150" s="138"/>
      <c r="CY150" s="138"/>
      <c r="CZ150" s="138"/>
      <c r="DA150" s="138"/>
      <c r="DB150" s="138"/>
      <c r="DC150" s="138"/>
      <c r="DD150" s="138"/>
      <c r="DE150" s="138"/>
      <c r="DF150" s="138"/>
      <c r="DG150" s="138"/>
      <c r="DH150" s="138"/>
      <c r="DI150" s="138"/>
      <c r="DJ150" s="138"/>
      <c r="DK150" s="138"/>
      <c r="DL150" s="138"/>
      <c r="DM150" s="138"/>
      <c r="DN150" s="138"/>
      <c r="DO150" s="138"/>
      <c r="DP150" s="138"/>
      <c r="DQ150" s="138"/>
      <c r="DR150" s="138"/>
      <c r="DS150" s="138"/>
      <c r="DT150" s="138"/>
      <c r="DU150" s="138"/>
      <c r="DV150" s="138"/>
      <c r="DW150" s="138"/>
      <c r="DX150" s="138"/>
      <c r="DY150" s="138"/>
      <c r="DZ150" s="138"/>
      <c r="EA150" s="138"/>
      <c r="EB150" s="138"/>
      <c r="EC150" s="138"/>
      <c r="ED150" s="138"/>
      <c r="EE150" s="138"/>
      <c r="EF150" s="138"/>
      <c r="EG150" s="138"/>
      <c r="EH150" s="138"/>
      <c r="EI150" s="138"/>
      <c r="EJ150" s="138"/>
      <c r="EK150" s="138"/>
      <c r="EL150" s="138"/>
      <c r="EM150" s="138"/>
      <c r="EN150" s="138"/>
      <c r="EO150" s="138"/>
      <c r="EP150" s="138"/>
      <c r="EQ150" s="138"/>
      <c r="ER150" s="138"/>
      <c r="ES150" s="138"/>
      <c r="ET150" s="138"/>
      <c r="EU150" s="138"/>
      <c r="EV150" s="138"/>
      <c r="EW150" s="138"/>
      <c r="EX150" s="138"/>
      <c r="EY150" s="138"/>
      <c r="EZ150" s="138"/>
      <c r="FA150" s="138"/>
      <c r="FB150" s="138"/>
      <c r="FC150" s="138"/>
      <c r="FD150" s="138"/>
      <c r="FE150" s="138"/>
      <c r="FF150" s="138"/>
      <c r="FG150" s="138"/>
      <c r="FH150" s="138"/>
      <c r="FI150" s="138"/>
      <c r="FJ150" s="138"/>
      <c r="FK150" s="138"/>
      <c r="FL150" s="138"/>
      <c r="FM150" s="138"/>
      <c r="FN150" s="138"/>
      <c r="FO150" s="138"/>
      <c r="FP150" s="138"/>
      <c r="FQ150" s="138"/>
      <c r="FR150" s="138"/>
      <c r="FS150" s="138"/>
      <c r="FT150" s="138"/>
      <c r="FU150" s="138"/>
      <c r="FV150" s="138"/>
      <c r="FW150" s="138"/>
      <c r="FX150" s="138"/>
      <c r="FY150" s="138"/>
      <c r="FZ150" s="138"/>
      <c r="GA150" s="138"/>
      <c r="GB150" s="138"/>
      <c r="GC150" s="138"/>
      <c r="GD150" s="138"/>
      <c r="GE150" s="138"/>
      <c r="GF150" s="138"/>
      <c r="GG150" s="138"/>
      <c r="GH150" s="138"/>
      <c r="GI150" s="138"/>
      <c r="GJ150" s="138"/>
      <c r="GK150" s="138"/>
      <c r="GL150" s="138"/>
      <c r="GM150" s="138"/>
      <c r="GN150" s="138"/>
      <c r="GO150" s="138"/>
      <c r="GP150" s="138"/>
      <c r="GQ150" s="138"/>
      <c r="GR150" s="138"/>
      <c r="GS150" s="138"/>
      <c r="GT150" s="138"/>
      <c r="GU150" s="138"/>
      <c r="GV150" s="138"/>
      <c r="GW150" s="138"/>
      <c r="GX150" s="138"/>
      <c r="GY150" s="138"/>
      <c r="GZ150" s="138"/>
      <c r="HA150" s="138"/>
      <c r="HB150" s="138"/>
      <c r="HC150" s="138"/>
      <c r="HD150" s="138"/>
      <c r="HE150" s="138"/>
      <c r="HF150" s="138"/>
      <c r="HG150" s="138"/>
      <c r="HH150" s="138"/>
      <c r="HI150" s="138"/>
      <c r="HJ150" s="138"/>
      <c r="HK150" s="138"/>
      <c r="HL150" s="138"/>
      <c r="HM150" s="138"/>
      <c r="HN150" s="138"/>
      <c r="HO150" s="138"/>
      <c r="HP150" s="138"/>
      <c r="HQ150" s="138"/>
      <c r="HR150" s="138"/>
      <c r="HS150" s="138"/>
      <c r="HT150" s="138"/>
      <c r="HU150" s="138"/>
      <c r="HV150" s="138"/>
      <c r="HW150" s="138"/>
      <c r="HX150" s="138"/>
      <c r="HY150" s="138"/>
      <c r="HZ150" s="138"/>
      <c r="IA150" s="138"/>
      <c r="IB150" s="138"/>
      <c r="IC150" s="138"/>
      <c r="ID150" s="138"/>
      <c r="IE150" s="138"/>
      <c r="IF150" s="138"/>
      <c r="IG150" s="138"/>
      <c r="IH150" s="138"/>
      <c r="II150" s="138"/>
      <c r="IJ150" s="138"/>
      <c r="IK150" s="138"/>
      <c r="IL150" s="138"/>
      <c r="IM150" s="138"/>
      <c r="IN150" s="138"/>
      <c r="IO150" s="138"/>
      <c r="IP150" s="138"/>
      <c r="IQ150" s="138"/>
      <c r="IR150" s="138"/>
      <c r="IS150" s="138"/>
      <c r="IT150" s="138"/>
      <c r="IU150" s="138"/>
      <c r="IV150" s="138"/>
    </row>
    <row r="151" spans="1:256" s="139" customFormat="1" ht="15.75" thickBot="1">
      <c r="A151" s="104">
        <v>6</v>
      </c>
      <c r="B151" s="117" t="s">
        <v>116</v>
      </c>
      <c r="C151" s="63" t="s">
        <v>100</v>
      </c>
      <c r="D151" s="63">
        <v>3</v>
      </c>
      <c r="E151" s="63">
        <v>1.5</v>
      </c>
      <c r="F151" s="63">
        <v>1.5</v>
      </c>
      <c r="G151" s="63">
        <v>0</v>
      </c>
      <c r="H151" s="86" t="s">
        <v>96</v>
      </c>
      <c r="I151" s="86" t="s">
        <v>47</v>
      </c>
      <c r="J151" s="63">
        <f t="shared" si="5"/>
        <v>36</v>
      </c>
      <c r="K151" s="94">
        <v>18</v>
      </c>
      <c r="L151" s="112">
        <v>18</v>
      </c>
      <c r="M151" s="127">
        <v>1.5</v>
      </c>
      <c r="N151" s="137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138"/>
      <c r="BW151" s="138"/>
      <c r="BX151" s="138"/>
      <c r="BY151" s="138"/>
      <c r="BZ151" s="138"/>
      <c r="CA151" s="138"/>
      <c r="CB151" s="138"/>
      <c r="CC151" s="138"/>
      <c r="CD151" s="138"/>
      <c r="CE151" s="138"/>
      <c r="CF151" s="138"/>
      <c r="CG151" s="138"/>
      <c r="CH151" s="138"/>
      <c r="CI151" s="138"/>
      <c r="CJ151" s="138"/>
      <c r="CK151" s="138"/>
      <c r="CL151" s="138"/>
      <c r="CM151" s="138"/>
      <c r="CN151" s="138"/>
      <c r="CO151" s="138"/>
      <c r="CP151" s="138"/>
      <c r="CQ151" s="138"/>
      <c r="CR151" s="138"/>
      <c r="CS151" s="138"/>
      <c r="CT151" s="138"/>
      <c r="CU151" s="138"/>
      <c r="CV151" s="138"/>
      <c r="CW151" s="138"/>
      <c r="CX151" s="138"/>
      <c r="CY151" s="138"/>
      <c r="CZ151" s="138"/>
      <c r="DA151" s="138"/>
      <c r="DB151" s="138"/>
      <c r="DC151" s="138"/>
      <c r="DD151" s="138"/>
      <c r="DE151" s="138"/>
      <c r="DF151" s="138"/>
      <c r="DG151" s="138"/>
      <c r="DH151" s="138"/>
      <c r="DI151" s="138"/>
      <c r="DJ151" s="138"/>
      <c r="DK151" s="138"/>
      <c r="DL151" s="138"/>
      <c r="DM151" s="138"/>
      <c r="DN151" s="138"/>
      <c r="DO151" s="138"/>
      <c r="DP151" s="138"/>
      <c r="DQ151" s="138"/>
      <c r="DR151" s="138"/>
      <c r="DS151" s="138"/>
      <c r="DT151" s="138"/>
      <c r="DU151" s="138"/>
      <c r="DV151" s="138"/>
      <c r="DW151" s="138"/>
      <c r="DX151" s="138"/>
      <c r="DY151" s="138"/>
      <c r="DZ151" s="138"/>
      <c r="EA151" s="138"/>
      <c r="EB151" s="138"/>
      <c r="EC151" s="138"/>
      <c r="ED151" s="138"/>
      <c r="EE151" s="138"/>
      <c r="EF151" s="138"/>
      <c r="EG151" s="138"/>
      <c r="EH151" s="138"/>
      <c r="EI151" s="138"/>
      <c r="EJ151" s="138"/>
      <c r="EK151" s="138"/>
      <c r="EL151" s="138"/>
      <c r="EM151" s="138"/>
      <c r="EN151" s="138"/>
      <c r="EO151" s="138"/>
      <c r="EP151" s="138"/>
      <c r="EQ151" s="138"/>
      <c r="ER151" s="138"/>
      <c r="ES151" s="138"/>
      <c r="ET151" s="138"/>
      <c r="EU151" s="138"/>
      <c r="EV151" s="138"/>
      <c r="EW151" s="138"/>
      <c r="EX151" s="138"/>
      <c r="EY151" s="138"/>
      <c r="EZ151" s="138"/>
      <c r="FA151" s="138"/>
      <c r="FB151" s="138"/>
      <c r="FC151" s="138"/>
      <c r="FD151" s="138"/>
      <c r="FE151" s="138"/>
      <c r="FF151" s="138"/>
      <c r="FG151" s="138"/>
      <c r="FH151" s="138"/>
      <c r="FI151" s="138"/>
      <c r="FJ151" s="138"/>
      <c r="FK151" s="138"/>
      <c r="FL151" s="138"/>
      <c r="FM151" s="138"/>
      <c r="FN151" s="138"/>
      <c r="FO151" s="138"/>
      <c r="FP151" s="138"/>
      <c r="FQ151" s="138"/>
      <c r="FR151" s="138"/>
      <c r="FS151" s="138"/>
      <c r="FT151" s="138"/>
      <c r="FU151" s="138"/>
      <c r="FV151" s="138"/>
      <c r="FW151" s="138"/>
      <c r="FX151" s="138"/>
      <c r="FY151" s="138"/>
      <c r="FZ151" s="138"/>
      <c r="GA151" s="138"/>
      <c r="GB151" s="138"/>
      <c r="GC151" s="138"/>
      <c r="GD151" s="138"/>
      <c r="GE151" s="138"/>
      <c r="GF151" s="138"/>
      <c r="GG151" s="138"/>
      <c r="GH151" s="138"/>
      <c r="GI151" s="138"/>
      <c r="GJ151" s="138"/>
      <c r="GK151" s="138"/>
      <c r="GL151" s="138"/>
      <c r="GM151" s="138"/>
      <c r="GN151" s="138"/>
      <c r="GO151" s="138"/>
      <c r="GP151" s="138"/>
      <c r="GQ151" s="138"/>
      <c r="GR151" s="138"/>
      <c r="GS151" s="138"/>
      <c r="GT151" s="138"/>
      <c r="GU151" s="138"/>
      <c r="GV151" s="138"/>
      <c r="GW151" s="138"/>
      <c r="GX151" s="138"/>
      <c r="GY151" s="138"/>
      <c r="GZ151" s="138"/>
      <c r="HA151" s="138"/>
      <c r="HB151" s="138"/>
      <c r="HC151" s="138"/>
      <c r="HD151" s="138"/>
      <c r="HE151" s="138"/>
      <c r="HF151" s="138"/>
      <c r="HG151" s="138"/>
      <c r="HH151" s="138"/>
      <c r="HI151" s="138"/>
      <c r="HJ151" s="138"/>
      <c r="HK151" s="138"/>
      <c r="HL151" s="138"/>
      <c r="HM151" s="138"/>
      <c r="HN151" s="138"/>
      <c r="HO151" s="138"/>
      <c r="HP151" s="138"/>
      <c r="HQ151" s="138"/>
      <c r="HR151" s="138"/>
      <c r="HS151" s="138"/>
      <c r="HT151" s="138"/>
      <c r="HU151" s="138"/>
      <c r="HV151" s="138"/>
      <c r="HW151" s="138"/>
      <c r="HX151" s="138"/>
      <c r="HY151" s="138"/>
      <c r="HZ151" s="138"/>
      <c r="IA151" s="138"/>
      <c r="IB151" s="138"/>
      <c r="IC151" s="138"/>
      <c r="ID151" s="138"/>
      <c r="IE151" s="138"/>
      <c r="IF151" s="138"/>
      <c r="IG151" s="138"/>
      <c r="IH151" s="138"/>
      <c r="II151" s="138"/>
      <c r="IJ151" s="138"/>
      <c r="IK151" s="138"/>
      <c r="IL151" s="138"/>
      <c r="IM151" s="138"/>
      <c r="IN151" s="138"/>
      <c r="IO151" s="138"/>
      <c r="IP151" s="138"/>
      <c r="IQ151" s="138"/>
      <c r="IR151" s="138"/>
      <c r="IS151" s="138"/>
      <c r="IT151" s="138"/>
      <c r="IU151" s="138"/>
      <c r="IV151" s="138"/>
    </row>
    <row r="152" spans="1:256" s="139" customFormat="1" ht="15.75" thickBot="1">
      <c r="A152" s="264">
        <v>7</v>
      </c>
      <c r="B152" s="282" t="s">
        <v>117</v>
      </c>
      <c r="C152" s="241" t="s">
        <v>110</v>
      </c>
      <c r="D152" s="241">
        <v>4</v>
      </c>
      <c r="E152" s="241">
        <v>2</v>
      </c>
      <c r="F152" s="241">
        <v>2</v>
      </c>
      <c r="G152" s="241">
        <v>0</v>
      </c>
      <c r="H152" s="135" t="s">
        <v>54</v>
      </c>
      <c r="I152" s="135" t="s">
        <v>47</v>
      </c>
      <c r="J152" s="241">
        <f t="shared" si="5"/>
        <v>36</v>
      </c>
      <c r="K152" s="134">
        <v>18</v>
      </c>
      <c r="L152" s="39">
        <v>18</v>
      </c>
      <c r="M152" s="187">
        <v>14</v>
      </c>
      <c r="N152" s="137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8"/>
      <c r="CA152" s="138"/>
      <c r="CB152" s="138"/>
      <c r="CC152" s="138"/>
      <c r="CD152" s="138"/>
      <c r="CE152" s="138"/>
      <c r="CF152" s="138"/>
      <c r="CG152" s="138"/>
      <c r="CH152" s="138"/>
      <c r="CI152" s="138"/>
      <c r="CJ152" s="138"/>
      <c r="CK152" s="138"/>
      <c r="CL152" s="138"/>
      <c r="CM152" s="138"/>
      <c r="CN152" s="138"/>
      <c r="CO152" s="138"/>
      <c r="CP152" s="138"/>
      <c r="CQ152" s="138"/>
      <c r="CR152" s="138"/>
      <c r="CS152" s="138"/>
      <c r="CT152" s="138"/>
      <c r="CU152" s="138"/>
      <c r="CV152" s="138"/>
      <c r="CW152" s="138"/>
      <c r="CX152" s="138"/>
      <c r="CY152" s="138"/>
      <c r="CZ152" s="138"/>
      <c r="DA152" s="138"/>
      <c r="DB152" s="138"/>
      <c r="DC152" s="138"/>
      <c r="DD152" s="138"/>
      <c r="DE152" s="138"/>
      <c r="DF152" s="138"/>
      <c r="DG152" s="138"/>
      <c r="DH152" s="138"/>
      <c r="DI152" s="138"/>
      <c r="DJ152" s="138"/>
      <c r="DK152" s="138"/>
      <c r="DL152" s="138"/>
      <c r="DM152" s="138"/>
      <c r="DN152" s="138"/>
      <c r="DO152" s="138"/>
      <c r="DP152" s="138"/>
      <c r="DQ152" s="138"/>
      <c r="DR152" s="138"/>
      <c r="DS152" s="138"/>
      <c r="DT152" s="138"/>
      <c r="DU152" s="138"/>
      <c r="DV152" s="138"/>
      <c r="DW152" s="138"/>
      <c r="DX152" s="138"/>
      <c r="DY152" s="138"/>
      <c r="DZ152" s="138"/>
      <c r="EA152" s="138"/>
      <c r="EB152" s="138"/>
      <c r="EC152" s="138"/>
      <c r="ED152" s="138"/>
      <c r="EE152" s="138"/>
      <c r="EF152" s="138"/>
      <c r="EG152" s="138"/>
      <c r="EH152" s="138"/>
      <c r="EI152" s="138"/>
      <c r="EJ152" s="138"/>
      <c r="EK152" s="138"/>
      <c r="EL152" s="138"/>
      <c r="EM152" s="138"/>
      <c r="EN152" s="138"/>
      <c r="EO152" s="138"/>
      <c r="EP152" s="138"/>
      <c r="EQ152" s="138"/>
      <c r="ER152" s="138"/>
      <c r="ES152" s="138"/>
      <c r="ET152" s="138"/>
      <c r="EU152" s="138"/>
      <c r="EV152" s="138"/>
      <c r="EW152" s="138"/>
      <c r="EX152" s="138"/>
      <c r="EY152" s="138"/>
      <c r="EZ152" s="138"/>
      <c r="FA152" s="138"/>
      <c r="FB152" s="138"/>
      <c r="FC152" s="138"/>
      <c r="FD152" s="138"/>
      <c r="FE152" s="138"/>
      <c r="FF152" s="138"/>
      <c r="FG152" s="138"/>
      <c r="FH152" s="138"/>
      <c r="FI152" s="138"/>
      <c r="FJ152" s="138"/>
      <c r="FK152" s="138"/>
      <c r="FL152" s="138"/>
      <c r="FM152" s="138"/>
      <c r="FN152" s="138"/>
      <c r="FO152" s="138"/>
      <c r="FP152" s="138"/>
      <c r="FQ152" s="138"/>
      <c r="FR152" s="138"/>
      <c r="FS152" s="138"/>
      <c r="FT152" s="138"/>
      <c r="FU152" s="138"/>
      <c r="FV152" s="138"/>
      <c r="FW152" s="138"/>
      <c r="FX152" s="138"/>
      <c r="FY152" s="138"/>
      <c r="FZ152" s="138"/>
      <c r="GA152" s="138"/>
      <c r="GB152" s="138"/>
      <c r="GC152" s="138"/>
      <c r="GD152" s="138"/>
      <c r="GE152" s="138"/>
      <c r="GF152" s="138"/>
      <c r="GG152" s="138"/>
      <c r="GH152" s="138"/>
      <c r="GI152" s="138"/>
      <c r="GJ152" s="138"/>
      <c r="GK152" s="138"/>
      <c r="GL152" s="138"/>
      <c r="GM152" s="138"/>
      <c r="GN152" s="138"/>
      <c r="GO152" s="138"/>
      <c r="GP152" s="138"/>
      <c r="GQ152" s="138"/>
      <c r="GR152" s="138"/>
      <c r="GS152" s="138"/>
      <c r="GT152" s="138"/>
      <c r="GU152" s="138"/>
      <c r="GV152" s="138"/>
      <c r="GW152" s="138"/>
      <c r="GX152" s="138"/>
      <c r="GY152" s="138"/>
      <c r="GZ152" s="138"/>
      <c r="HA152" s="138"/>
      <c r="HB152" s="138"/>
      <c r="HC152" s="138"/>
      <c r="HD152" s="138"/>
      <c r="HE152" s="138"/>
      <c r="HF152" s="138"/>
      <c r="HG152" s="138"/>
      <c r="HH152" s="138"/>
      <c r="HI152" s="138"/>
      <c r="HJ152" s="138"/>
      <c r="HK152" s="138"/>
      <c r="HL152" s="138"/>
      <c r="HM152" s="138"/>
      <c r="HN152" s="138"/>
      <c r="HO152" s="138"/>
      <c r="HP152" s="138"/>
      <c r="HQ152" s="138"/>
      <c r="HR152" s="138"/>
      <c r="HS152" s="138"/>
      <c r="HT152" s="138"/>
      <c r="HU152" s="138"/>
      <c r="HV152" s="138"/>
      <c r="HW152" s="138"/>
      <c r="HX152" s="138"/>
      <c r="HY152" s="138"/>
      <c r="HZ152" s="138"/>
      <c r="IA152" s="138"/>
      <c r="IB152" s="138"/>
      <c r="IC152" s="138"/>
      <c r="ID152" s="138"/>
      <c r="IE152" s="138"/>
      <c r="IF152" s="138"/>
      <c r="IG152" s="138"/>
      <c r="IH152" s="138"/>
      <c r="II152" s="138"/>
      <c r="IJ152" s="138"/>
      <c r="IK152" s="138"/>
      <c r="IL152" s="138"/>
      <c r="IM152" s="138"/>
      <c r="IN152" s="138"/>
      <c r="IO152" s="138"/>
      <c r="IP152" s="138"/>
      <c r="IQ152" s="138"/>
      <c r="IR152" s="138"/>
      <c r="IS152" s="138"/>
      <c r="IT152" s="138"/>
      <c r="IU152" s="138"/>
      <c r="IV152" s="138"/>
    </row>
    <row r="153" spans="1:256" s="139" customFormat="1" ht="15.75" thickBot="1">
      <c r="A153" s="262"/>
      <c r="B153" s="284" t="s">
        <v>48</v>
      </c>
      <c r="C153" s="256"/>
      <c r="D153" s="256">
        <f>SUM(D146:D152)</f>
        <v>25</v>
      </c>
      <c r="E153" s="256">
        <f>SUM(E146:E152)</f>
        <v>12.5</v>
      </c>
      <c r="F153" s="256">
        <f>SUM(F146:F152)</f>
        <v>12.5</v>
      </c>
      <c r="G153" s="256">
        <f>SUM(G146:G152)</f>
        <v>0</v>
      </c>
      <c r="H153" s="263" t="s">
        <v>49</v>
      </c>
      <c r="I153" s="263" t="s">
        <v>49</v>
      </c>
      <c r="J153" s="263">
        <f>SUM(J146:J152)</f>
        <v>252</v>
      </c>
      <c r="K153" s="263">
        <f>SUM(K146:K152)</f>
        <v>126</v>
      </c>
      <c r="L153" s="263">
        <f>SUM(L146:L152)</f>
        <v>126</v>
      </c>
      <c r="M153" s="278">
        <f>SUM(M146:M152)</f>
        <v>60.5</v>
      </c>
      <c r="N153" s="137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  <c r="BJ153" s="138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8"/>
      <c r="BV153" s="138"/>
      <c r="BW153" s="138"/>
      <c r="BX153" s="138"/>
      <c r="BY153" s="138"/>
      <c r="BZ153" s="138"/>
      <c r="CA153" s="138"/>
      <c r="CB153" s="138"/>
      <c r="CC153" s="138"/>
      <c r="CD153" s="138"/>
      <c r="CE153" s="138"/>
      <c r="CF153" s="138"/>
      <c r="CG153" s="138"/>
      <c r="CH153" s="138"/>
      <c r="CI153" s="138"/>
      <c r="CJ153" s="138"/>
      <c r="CK153" s="138"/>
      <c r="CL153" s="138"/>
      <c r="CM153" s="138"/>
      <c r="CN153" s="138"/>
      <c r="CO153" s="138"/>
      <c r="CP153" s="138"/>
      <c r="CQ153" s="138"/>
      <c r="CR153" s="138"/>
      <c r="CS153" s="138"/>
      <c r="CT153" s="138"/>
      <c r="CU153" s="138"/>
      <c r="CV153" s="138"/>
      <c r="CW153" s="138"/>
      <c r="CX153" s="138"/>
      <c r="CY153" s="138"/>
      <c r="CZ153" s="138"/>
      <c r="DA153" s="138"/>
      <c r="DB153" s="138"/>
      <c r="DC153" s="138"/>
      <c r="DD153" s="138"/>
      <c r="DE153" s="138"/>
      <c r="DF153" s="138"/>
      <c r="DG153" s="138"/>
      <c r="DH153" s="138"/>
      <c r="DI153" s="138"/>
      <c r="DJ153" s="138"/>
      <c r="DK153" s="138"/>
      <c r="DL153" s="138"/>
      <c r="DM153" s="138"/>
      <c r="DN153" s="138"/>
      <c r="DO153" s="138"/>
      <c r="DP153" s="138"/>
      <c r="DQ153" s="138"/>
      <c r="DR153" s="138"/>
      <c r="DS153" s="138"/>
      <c r="DT153" s="138"/>
      <c r="DU153" s="138"/>
      <c r="DV153" s="138"/>
      <c r="DW153" s="138"/>
      <c r="DX153" s="138"/>
      <c r="DY153" s="138"/>
      <c r="DZ153" s="138"/>
      <c r="EA153" s="138"/>
      <c r="EB153" s="138"/>
      <c r="EC153" s="138"/>
      <c r="ED153" s="138"/>
      <c r="EE153" s="138"/>
      <c r="EF153" s="138"/>
      <c r="EG153" s="138"/>
      <c r="EH153" s="138"/>
      <c r="EI153" s="138"/>
      <c r="EJ153" s="138"/>
      <c r="EK153" s="138"/>
      <c r="EL153" s="138"/>
      <c r="EM153" s="138"/>
      <c r="EN153" s="138"/>
      <c r="EO153" s="138"/>
      <c r="EP153" s="138"/>
      <c r="EQ153" s="138"/>
      <c r="ER153" s="138"/>
      <c r="ES153" s="138"/>
      <c r="ET153" s="138"/>
      <c r="EU153" s="138"/>
      <c r="EV153" s="138"/>
      <c r="EW153" s="138"/>
      <c r="EX153" s="138"/>
      <c r="EY153" s="138"/>
      <c r="EZ153" s="138"/>
      <c r="FA153" s="138"/>
      <c r="FB153" s="138"/>
      <c r="FC153" s="138"/>
      <c r="FD153" s="138"/>
      <c r="FE153" s="138"/>
      <c r="FF153" s="138"/>
      <c r="FG153" s="138"/>
      <c r="FH153" s="138"/>
      <c r="FI153" s="138"/>
      <c r="FJ153" s="138"/>
      <c r="FK153" s="138"/>
      <c r="FL153" s="138"/>
      <c r="FM153" s="138"/>
      <c r="FN153" s="138"/>
      <c r="FO153" s="138"/>
      <c r="FP153" s="138"/>
      <c r="FQ153" s="138"/>
      <c r="FR153" s="138"/>
      <c r="FS153" s="138"/>
      <c r="FT153" s="138"/>
      <c r="FU153" s="138"/>
      <c r="FV153" s="138"/>
      <c r="FW153" s="138"/>
      <c r="FX153" s="138"/>
      <c r="FY153" s="138"/>
      <c r="FZ153" s="138"/>
      <c r="GA153" s="138"/>
      <c r="GB153" s="138"/>
      <c r="GC153" s="138"/>
      <c r="GD153" s="138"/>
      <c r="GE153" s="138"/>
      <c r="GF153" s="138"/>
      <c r="GG153" s="138"/>
      <c r="GH153" s="138"/>
      <c r="GI153" s="138"/>
      <c r="GJ153" s="138"/>
      <c r="GK153" s="138"/>
      <c r="GL153" s="138"/>
      <c r="GM153" s="138"/>
      <c r="GN153" s="138"/>
      <c r="GO153" s="138"/>
      <c r="GP153" s="138"/>
      <c r="GQ153" s="138"/>
      <c r="GR153" s="138"/>
      <c r="GS153" s="138"/>
      <c r="GT153" s="138"/>
      <c r="GU153" s="138"/>
      <c r="GV153" s="138"/>
      <c r="GW153" s="138"/>
      <c r="GX153" s="138"/>
      <c r="GY153" s="138"/>
      <c r="GZ153" s="138"/>
      <c r="HA153" s="138"/>
      <c r="HB153" s="138"/>
      <c r="HC153" s="138"/>
      <c r="HD153" s="138"/>
      <c r="HE153" s="138"/>
      <c r="HF153" s="138"/>
      <c r="HG153" s="138"/>
      <c r="HH153" s="138"/>
      <c r="HI153" s="138"/>
      <c r="HJ153" s="138"/>
      <c r="HK153" s="138"/>
      <c r="HL153" s="138"/>
      <c r="HM153" s="138"/>
      <c r="HN153" s="138"/>
      <c r="HO153" s="138"/>
      <c r="HP153" s="138"/>
      <c r="HQ153" s="138"/>
      <c r="HR153" s="138"/>
      <c r="HS153" s="138"/>
      <c r="HT153" s="138"/>
      <c r="HU153" s="138"/>
      <c r="HV153" s="138"/>
      <c r="HW153" s="138"/>
      <c r="HX153" s="138"/>
      <c r="HY153" s="138"/>
      <c r="HZ153" s="138"/>
      <c r="IA153" s="138"/>
      <c r="IB153" s="138"/>
      <c r="IC153" s="138"/>
      <c r="ID153" s="138"/>
      <c r="IE153" s="138"/>
      <c r="IF153" s="138"/>
      <c r="IG153" s="138"/>
      <c r="IH153" s="138"/>
      <c r="II153" s="138"/>
      <c r="IJ153" s="138"/>
      <c r="IK153" s="138"/>
      <c r="IL153" s="138"/>
      <c r="IM153" s="138"/>
      <c r="IN153" s="138"/>
      <c r="IO153" s="138"/>
      <c r="IP153" s="138"/>
      <c r="IQ153" s="138"/>
      <c r="IR153" s="138"/>
      <c r="IS153" s="138"/>
      <c r="IT153" s="138"/>
      <c r="IU153" s="138"/>
      <c r="IV153" s="138"/>
    </row>
    <row r="154" spans="1:256" s="139" customFormat="1" ht="15.75" thickBot="1">
      <c r="A154" s="84"/>
      <c r="B154" s="283" t="s">
        <v>50</v>
      </c>
      <c r="C154" s="221"/>
      <c r="D154" s="221">
        <v>0</v>
      </c>
      <c r="E154" s="221">
        <v>0</v>
      </c>
      <c r="F154" s="221">
        <v>0</v>
      </c>
      <c r="G154" s="221">
        <f>SUM(G146:G152)</f>
        <v>0</v>
      </c>
      <c r="H154" s="112" t="s">
        <v>49</v>
      </c>
      <c r="I154" s="112" t="s">
        <v>49</v>
      </c>
      <c r="J154" s="112">
        <v>0</v>
      </c>
      <c r="K154" s="112">
        <v>0</v>
      </c>
      <c r="L154" s="112">
        <v>0</v>
      </c>
      <c r="M154" s="113">
        <v>0</v>
      </c>
      <c r="N154" s="137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8"/>
      <c r="BW154" s="138"/>
      <c r="BX154" s="138"/>
      <c r="BY154" s="138"/>
      <c r="BZ154" s="138"/>
      <c r="CA154" s="138"/>
      <c r="CB154" s="138"/>
      <c r="CC154" s="138"/>
      <c r="CD154" s="138"/>
      <c r="CE154" s="138"/>
      <c r="CF154" s="138"/>
      <c r="CG154" s="138"/>
      <c r="CH154" s="138"/>
      <c r="CI154" s="138"/>
      <c r="CJ154" s="138"/>
      <c r="CK154" s="138"/>
      <c r="CL154" s="138"/>
      <c r="CM154" s="138"/>
      <c r="CN154" s="138"/>
      <c r="CO154" s="138"/>
      <c r="CP154" s="138"/>
      <c r="CQ154" s="138"/>
      <c r="CR154" s="138"/>
      <c r="CS154" s="138"/>
      <c r="CT154" s="138"/>
      <c r="CU154" s="138"/>
      <c r="CV154" s="138"/>
      <c r="CW154" s="138"/>
      <c r="CX154" s="138"/>
      <c r="CY154" s="138"/>
      <c r="CZ154" s="138"/>
      <c r="DA154" s="138"/>
      <c r="DB154" s="138"/>
      <c r="DC154" s="138"/>
      <c r="DD154" s="138"/>
      <c r="DE154" s="138"/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8"/>
      <c r="DR154" s="138"/>
      <c r="DS154" s="138"/>
      <c r="DT154" s="138"/>
      <c r="DU154" s="138"/>
      <c r="DV154" s="138"/>
      <c r="DW154" s="138"/>
      <c r="DX154" s="138"/>
      <c r="DY154" s="138"/>
      <c r="DZ154" s="138"/>
      <c r="EA154" s="138"/>
      <c r="EB154" s="138"/>
      <c r="EC154" s="138"/>
      <c r="ED154" s="138"/>
      <c r="EE154" s="138"/>
      <c r="EF154" s="138"/>
      <c r="EG154" s="138"/>
      <c r="EH154" s="138"/>
      <c r="EI154" s="138"/>
      <c r="EJ154" s="138"/>
      <c r="EK154" s="138"/>
      <c r="EL154" s="138"/>
      <c r="EM154" s="138"/>
      <c r="EN154" s="138"/>
      <c r="EO154" s="138"/>
      <c r="EP154" s="138"/>
      <c r="EQ154" s="138"/>
      <c r="ER154" s="138"/>
      <c r="ES154" s="138"/>
      <c r="ET154" s="138"/>
      <c r="EU154" s="138"/>
      <c r="EV154" s="138"/>
      <c r="EW154" s="138"/>
      <c r="EX154" s="138"/>
      <c r="EY154" s="138"/>
      <c r="EZ154" s="138"/>
      <c r="FA154" s="138"/>
      <c r="FB154" s="138"/>
      <c r="FC154" s="138"/>
      <c r="FD154" s="138"/>
      <c r="FE154" s="138"/>
      <c r="FF154" s="138"/>
      <c r="FG154" s="138"/>
      <c r="FH154" s="138"/>
      <c r="FI154" s="138"/>
      <c r="FJ154" s="138"/>
      <c r="FK154" s="138"/>
      <c r="FL154" s="138"/>
      <c r="FM154" s="138"/>
      <c r="FN154" s="138"/>
      <c r="FO154" s="138"/>
      <c r="FP154" s="138"/>
      <c r="FQ154" s="138"/>
      <c r="FR154" s="138"/>
      <c r="FS154" s="138"/>
      <c r="FT154" s="138"/>
      <c r="FU154" s="138"/>
      <c r="FV154" s="138"/>
      <c r="FW154" s="138"/>
      <c r="FX154" s="138"/>
      <c r="FY154" s="138"/>
      <c r="FZ154" s="138"/>
      <c r="GA154" s="138"/>
      <c r="GB154" s="138"/>
      <c r="GC154" s="138"/>
      <c r="GD154" s="138"/>
      <c r="GE154" s="138"/>
      <c r="GF154" s="138"/>
      <c r="GG154" s="138"/>
      <c r="GH154" s="138"/>
      <c r="GI154" s="138"/>
      <c r="GJ154" s="138"/>
      <c r="GK154" s="138"/>
      <c r="GL154" s="138"/>
      <c r="GM154" s="138"/>
      <c r="GN154" s="138"/>
      <c r="GO154" s="138"/>
      <c r="GP154" s="138"/>
      <c r="GQ154" s="138"/>
      <c r="GR154" s="138"/>
      <c r="GS154" s="138"/>
      <c r="GT154" s="138"/>
      <c r="GU154" s="138"/>
      <c r="GV154" s="138"/>
      <c r="GW154" s="138"/>
      <c r="GX154" s="138"/>
      <c r="GY154" s="138"/>
      <c r="GZ154" s="138"/>
      <c r="HA154" s="138"/>
      <c r="HB154" s="138"/>
      <c r="HC154" s="138"/>
      <c r="HD154" s="138"/>
      <c r="HE154" s="138"/>
      <c r="HF154" s="138"/>
      <c r="HG154" s="138"/>
      <c r="HH154" s="138"/>
      <c r="HI154" s="138"/>
      <c r="HJ154" s="138"/>
      <c r="HK154" s="138"/>
      <c r="HL154" s="138"/>
      <c r="HM154" s="138"/>
      <c r="HN154" s="138"/>
      <c r="HO154" s="138"/>
      <c r="HP154" s="138"/>
      <c r="HQ154" s="138"/>
      <c r="HR154" s="138"/>
      <c r="HS154" s="138"/>
      <c r="HT154" s="138"/>
      <c r="HU154" s="138"/>
      <c r="HV154" s="138"/>
      <c r="HW154" s="138"/>
      <c r="HX154" s="138"/>
      <c r="HY154" s="138"/>
      <c r="HZ154" s="138"/>
      <c r="IA154" s="138"/>
      <c r="IB154" s="138"/>
      <c r="IC154" s="138"/>
      <c r="ID154" s="138"/>
      <c r="IE154" s="138"/>
      <c r="IF154" s="138"/>
      <c r="IG154" s="138"/>
      <c r="IH154" s="138"/>
      <c r="II154" s="138"/>
      <c r="IJ154" s="138"/>
      <c r="IK154" s="138"/>
      <c r="IL154" s="138"/>
      <c r="IM154" s="138"/>
      <c r="IN154" s="138"/>
      <c r="IO154" s="138"/>
      <c r="IP154" s="138"/>
      <c r="IQ154" s="138"/>
      <c r="IR154" s="138"/>
      <c r="IS154" s="138"/>
      <c r="IT154" s="138"/>
      <c r="IU154" s="138"/>
      <c r="IV154" s="138"/>
    </row>
    <row r="155" spans="1:256" s="139" customFormat="1" ht="15.75" thickBot="1">
      <c r="A155" s="67"/>
      <c r="B155" s="140" t="s">
        <v>51</v>
      </c>
      <c r="C155" s="69"/>
      <c r="D155" s="69">
        <v>0</v>
      </c>
      <c r="E155" s="69">
        <v>0</v>
      </c>
      <c r="F155" s="69">
        <v>0</v>
      </c>
      <c r="G155" s="69">
        <v>0</v>
      </c>
      <c r="H155" s="80" t="s">
        <v>49</v>
      </c>
      <c r="I155" s="80" t="s">
        <v>49</v>
      </c>
      <c r="J155" s="80">
        <v>0</v>
      </c>
      <c r="K155" s="80">
        <v>0</v>
      </c>
      <c r="L155" s="80">
        <v>0</v>
      </c>
      <c r="M155" s="81">
        <v>0</v>
      </c>
      <c r="N155" s="137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8"/>
      <c r="CA155" s="138"/>
      <c r="CB155" s="138"/>
      <c r="CC155" s="138"/>
      <c r="CD155" s="138"/>
      <c r="CE155" s="138"/>
      <c r="CF155" s="138"/>
      <c r="CG155" s="138"/>
      <c r="CH155" s="138"/>
      <c r="CI155" s="138"/>
      <c r="CJ155" s="138"/>
      <c r="CK155" s="138"/>
      <c r="CL155" s="138"/>
      <c r="CM155" s="138"/>
      <c r="CN155" s="138"/>
      <c r="CO155" s="138"/>
      <c r="CP155" s="138"/>
      <c r="CQ155" s="138"/>
      <c r="CR155" s="138"/>
      <c r="CS155" s="138"/>
      <c r="CT155" s="138"/>
      <c r="CU155" s="138"/>
      <c r="CV155" s="138"/>
      <c r="CW155" s="138"/>
      <c r="CX155" s="138"/>
      <c r="CY155" s="138"/>
      <c r="CZ155" s="138"/>
      <c r="DA155" s="138"/>
      <c r="DB155" s="138"/>
      <c r="DC155" s="138"/>
      <c r="DD155" s="138"/>
      <c r="DE155" s="138"/>
      <c r="DF155" s="138"/>
      <c r="DG155" s="138"/>
      <c r="DH155" s="138"/>
      <c r="DI155" s="138"/>
      <c r="DJ155" s="138"/>
      <c r="DK155" s="138"/>
      <c r="DL155" s="138"/>
      <c r="DM155" s="138"/>
      <c r="DN155" s="138"/>
      <c r="DO155" s="138"/>
      <c r="DP155" s="138"/>
      <c r="DQ155" s="138"/>
      <c r="DR155" s="138"/>
      <c r="DS155" s="138"/>
      <c r="DT155" s="138"/>
      <c r="DU155" s="138"/>
      <c r="DV155" s="138"/>
      <c r="DW155" s="138"/>
      <c r="DX155" s="138"/>
      <c r="DY155" s="138"/>
      <c r="DZ155" s="138"/>
      <c r="EA155" s="138"/>
      <c r="EB155" s="138"/>
      <c r="EC155" s="138"/>
      <c r="ED155" s="138"/>
      <c r="EE155" s="138"/>
      <c r="EF155" s="138"/>
      <c r="EG155" s="138"/>
      <c r="EH155" s="138"/>
      <c r="EI155" s="138"/>
      <c r="EJ155" s="138"/>
      <c r="EK155" s="138"/>
      <c r="EL155" s="138"/>
      <c r="EM155" s="138"/>
      <c r="EN155" s="138"/>
      <c r="EO155" s="138"/>
      <c r="EP155" s="138"/>
      <c r="EQ155" s="138"/>
      <c r="ER155" s="138"/>
      <c r="ES155" s="138"/>
      <c r="ET155" s="138"/>
      <c r="EU155" s="138"/>
      <c r="EV155" s="138"/>
      <c r="EW155" s="138"/>
      <c r="EX155" s="138"/>
      <c r="EY155" s="138"/>
      <c r="EZ155" s="138"/>
      <c r="FA155" s="138"/>
      <c r="FB155" s="138"/>
      <c r="FC155" s="138"/>
      <c r="FD155" s="138"/>
      <c r="FE155" s="138"/>
      <c r="FF155" s="138"/>
      <c r="FG155" s="138"/>
      <c r="FH155" s="138"/>
      <c r="FI155" s="138"/>
      <c r="FJ155" s="138"/>
      <c r="FK155" s="138"/>
      <c r="FL155" s="138"/>
      <c r="FM155" s="138"/>
      <c r="FN155" s="138"/>
      <c r="FO155" s="138"/>
      <c r="FP155" s="138"/>
      <c r="FQ155" s="138"/>
      <c r="FR155" s="138"/>
      <c r="FS155" s="138"/>
      <c r="FT155" s="138"/>
      <c r="FU155" s="138"/>
      <c r="FV155" s="138"/>
      <c r="FW155" s="138"/>
      <c r="FX155" s="138"/>
      <c r="FY155" s="138"/>
      <c r="FZ155" s="138"/>
      <c r="GA155" s="138"/>
      <c r="GB155" s="138"/>
      <c r="GC155" s="138"/>
      <c r="GD155" s="138"/>
      <c r="GE155" s="138"/>
      <c r="GF155" s="138"/>
      <c r="GG155" s="138"/>
      <c r="GH155" s="138"/>
      <c r="GI155" s="138"/>
      <c r="GJ155" s="138"/>
      <c r="GK155" s="138"/>
      <c r="GL155" s="138"/>
      <c r="GM155" s="138"/>
      <c r="GN155" s="138"/>
      <c r="GO155" s="138"/>
      <c r="GP155" s="138"/>
      <c r="GQ155" s="138"/>
      <c r="GR155" s="138"/>
      <c r="GS155" s="138"/>
      <c r="GT155" s="138"/>
      <c r="GU155" s="138"/>
      <c r="GV155" s="138"/>
      <c r="GW155" s="138"/>
      <c r="GX155" s="138"/>
      <c r="GY155" s="138"/>
      <c r="GZ155" s="138"/>
      <c r="HA155" s="138"/>
      <c r="HB155" s="138"/>
      <c r="HC155" s="138"/>
      <c r="HD155" s="138"/>
      <c r="HE155" s="138"/>
      <c r="HF155" s="138"/>
      <c r="HG155" s="138"/>
      <c r="HH155" s="138"/>
      <c r="HI155" s="138"/>
      <c r="HJ155" s="138"/>
      <c r="HK155" s="138"/>
      <c r="HL155" s="138"/>
      <c r="HM155" s="138"/>
      <c r="HN155" s="138"/>
      <c r="HO155" s="138"/>
      <c r="HP155" s="138"/>
      <c r="HQ155" s="138"/>
      <c r="HR155" s="138"/>
      <c r="HS155" s="138"/>
      <c r="HT155" s="138"/>
      <c r="HU155" s="138"/>
      <c r="HV155" s="138"/>
      <c r="HW155" s="138"/>
      <c r="HX155" s="138"/>
      <c r="HY155" s="138"/>
      <c r="HZ155" s="138"/>
      <c r="IA155" s="138"/>
      <c r="IB155" s="138"/>
      <c r="IC155" s="138"/>
      <c r="ID155" s="138"/>
      <c r="IE155" s="138"/>
      <c r="IF155" s="138"/>
      <c r="IG155" s="138"/>
      <c r="IH155" s="138"/>
      <c r="II155" s="138"/>
      <c r="IJ155" s="138"/>
      <c r="IK155" s="138"/>
      <c r="IL155" s="138"/>
      <c r="IM155" s="138"/>
      <c r="IN155" s="138"/>
      <c r="IO155" s="138"/>
      <c r="IP155" s="138"/>
      <c r="IQ155" s="138"/>
      <c r="IR155" s="138"/>
      <c r="IS155" s="138"/>
      <c r="IT155" s="138"/>
      <c r="IU155" s="138"/>
      <c r="IV155" s="138"/>
    </row>
    <row r="156" spans="1:256" s="139" customFormat="1" ht="15.75" thickBot="1">
      <c r="A156" s="26" t="s">
        <v>81</v>
      </c>
      <c r="B156" s="141" t="s">
        <v>57</v>
      </c>
      <c r="C156" s="142"/>
      <c r="D156" s="143"/>
      <c r="E156" s="143"/>
      <c r="F156" s="143"/>
      <c r="G156" s="143"/>
      <c r="H156" s="34"/>
      <c r="I156" s="34"/>
      <c r="J156" s="34"/>
      <c r="K156" s="34"/>
      <c r="L156" s="34"/>
      <c r="M156" s="163"/>
      <c r="N156" s="137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L156" s="138"/>
      <c r="CM156" s="138"/>
      <c r="CN156" s="138"/>
      <c r="CO156" s="138"/>
      <c r="CP156" s="138"/>
      <c r="CQ156" s="138"/>
      <c r="CR156" s="138"/>
      <c r="CS156" s="138"/>
      <c r="CT156" s="138"/>
      <c r="CU156" s="138"/>
      <c r="CV156" s="138"/>
      <c r="CW156" s="138"/>
      <c r="CX156" s="138"/>
      <c r="CY156" s="138"/>
      <c r="CZ156" s="138"/>
      <c r="DA156" s="138"/>
      <c r="DB156" s="138"/>
      <c r="DC156" s="138"/>
      <c r="DD156" s="138"/>
      <c r="DE156" s="138"/>
      <c r="DF156" s="138"/>
      <c r="DG156" s="138"/>
      <c r="DH156" s="138"/>
      <c r="DI156" s="138"/>
      <c r="DJ156" s="138"/>
      <c r="DK156" s="138"/>
      <c r="DL156" s="138"/>
      <c r="DM156" s="138"/>
      <c r="DN156" s="138"/>
      <c r="DO156" s="138"/>
      <c r="DP156" s="138"/>
      <c r="DQ156" s="138"/>
      <c r="DR156" s="138"/>
      <c r="DS156" s="138"/>
      <c r="DT156" s="138"/>
      <c r="DU156" s="138"/>
      <c r="DV156" s="138"/>
      <c r="DW156" s="138"/>
      <c r="DX156" s="138"/>
      <c r="DY156" s="138"/>
      <c r="DZ156" s="138"/>
      <c r="EA156" s="138"/>
      <c r="EB156" s="138"/>
      <c r="EC156" s="138"/>
      <c r="ED156" s="138"/>
      <c r="EE156" s="138"/>
      <c r="EF156" s="138"/>
      <c r="EG156" s="138"/>
      <c r="EH156" s="138"/>
      <c r="EI156" s="138"/>
      <c r="EJ156" s="138"/>
      <c r="EK156" s="138"/>
      <c r="EL156" s="138"/>
      <c r="EM156" s="138"/>
      <c r="EN156" s="138"/>
      <c r="EO156" s="138"/>
      <c r="EP156" s="138"/>
      <c r="EQ156" s="138"/>
      <c r="ER156" s="138"/>
      <c r="ES156" s="138"/>
      <c r="ET156" s="138"/>
      <c r="EU156" s="138"/>
      <c r="EV156" s="138"/>
      <c r="EW156" s="138"/>
      <c r="EX156" s="138"/>
      <c r="EY156" s="138"/>
      <c r="EZ156" s="138"/>
      <c r="FA156" s="138"/>
      <c r="FB156" s="138"/>
      <c r="FC156" s="138"/>
      <c r="FD156" s="138"/>
      <c r="FE156" s="138"/>
      <c r="FF156" s="138"/>
      <c r="FG156" s="138"/>
      <c r="FH156" s="138"/>
      <c r="FI156" s="138"/>
      <c r="FJ156" s="138"/>
      <c r="FK156" s="138"/>
      <c r="FL156" s="138"/>
      <c r="FM156" s="138"/>
      <c r="FN156" s="138"/>
      <c r="FO156" s="138"/>
      <c r="FP156" s="138"/>
      <c r="FQ156" s="138"/>
      <c r="FR156" s="138"/>
      <c r="FS156" s="138"/>
      <c r="FT156" s="138"/>
      <c r="FU156" s="138"/>
      <c r="FV156" s="138"/>
      <c r="FW156" s="138"/>
      <c r="FX156" s="138"/>
      <c r="FY156" s="138"/>
      <c r="FZ156" s="138"/>
      <c r="GA156" s="138"/>
      <c r="GB156" s="138"/>
      <c r="GC156" s="138"/>
      <c r="GD156" s="138"/>
      <c r="GE156" s="138"/>
      <c r="GF156" s="138"/>
      <c r="GG156" s="138"/>
      <c r="GH156" s="138"/>
      <c r="GI156" s="138"/>
      <c r="GJ156" s="138"/>
      <c r="GK156" s="138"/>
      <c r="GL156" s="138"/>
      <c r="GM156" s="138"/>
      <c r="GN156" s="138"/>
      <c r="GO156" s="138"/>
      <c r="GP156" s="138"/>
      <c r="GQ156" s="138"/>
      <c r="GR156" s="138"/>
      <c r="GS156" s="138"/>
      <c r="GT156" s="138"/>
      <c r="GU156" s="138"/>
      <c r="GV156" s="138"/>
      <c r="GW156" s="138"/>
      <c r="GX156" s="138"/>
      <c r="GY156" s="138"/>
      <c r="GZ156" s="138"/>
      <c r="HA156" s="138"/>
      <c r="HB156" s="138"/>
      <c r="HC156" s="138"/>
      <c r="HD156" s="138"/>
      <c r="HE156" s="138"/>
      <c r="HF156" s="138"/>
      <c r="HG156" s="138"/>
      <c r="HH156" s="138"/>
      <c r="HI156" s="138"/>
      <c r="HJ156" s="138"/>
      <c r="HK156" s="138"/>
      <c r="HL156" s="138"/>
      <c r="HM156" s="138"/>
      <c r="HN156" s="138"/>
      <c r="HO156" s="138"/>
      <c r="HP156" s="138"/>
      <c r="HQ156" s="138"/>
      <c r="HR156" s="138"/>
      <c r="HS156" s="138"/>
      <c r="HT156" s="138"/>
      <c r="HU156" s="138"/>
      <c r="HV156" s="138"/>
      <c r="HW156" s="138"/>
      <c r="HX156" s="138"/>
      <c r="HY156" s="138"/>
      <c r="HZ156" s="138"/>
      <c r="IA156" s="138"/>
      <c r="IB156" s="138"/>
      <c r="IC156" s="138"/>
      <c r="ID156" s="138"/>
      <c r="IE156" s="138"/>
      <c r="IF156" s="138"/>
      <c r="IG156" s="138"/>
      <c r="IH156" s="138"/>
      <c r="II156" s="138"/>
      <c r="IJ156" s="138"/>
      <c r="IK156" s="138"/>
      <c r="IL156" s="138"/>
      <c r="IM156" s="138"/>
      <c r="IN156" s="138"/>
      <c r="IO156" s="138"/>
      <c r="IP156" s="138"/>
      <c r="IQ156" s="138"/>
      <c r="IR156" s="138"/>
      <c r="IS156" s="138"/>
      <c r="IT156" s="138"/>
      <c r="IU156" s="138"/>
      <c r="IV156" s="138"/>
    </row>
    <row r="157" spans="1:256">
      <c r="A157" s="83"/>
      <c r="B157" s="124" t="s">
        <v>108</v>
      </c>
      <c r="C157" s="125"/>
      <c r="D157" s="125"/>
      <c r="E157" s="125"/>
      <c r="F157" s="125"/>
      <c r="G157" s="125"/>
      <c r="H157" s="103"/>
      <c r="I157" s="103"/>
      <c r="J157" s="103"/>
      <c r="K157" s="103"/>
      <c r="L157" s="103"/>
      <c r="M157" s="126"/>
      <c r="N157" s="137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138"/>
      <c r="CL157" s="138"/>
      <c r="CM157" s="138"/>
      <c r="CN157" s="138"/>
      <c r="CO157" s="138"/>
      <c r="CP157" s="138"/>
      <c r="CQ157" s="138"/>
      <c r="CR157" s="138"/>
      <c r="CS157" s="138"/>
      <c r="CT157" s="138"/>
      <c r="CU157" s="138"/>
      <c r="CV157" s="138"/>
      <c r="CW157" s="138"/>
      <c r="CX157" s="138"/>
      <c r="CY157" s="138"/>
      <c r="CZ157" s="138"/>
      <c r="DA157" s="138"/>
      <c r="DB157" s="138"/>
      <c r="DC157" s="138"/>
      <c r="DD157" s="138"/>
      <c r="DE157" s="138"/>
      <c r="DF157" s="138"/>
      <c r="DG157" s="138"/>
      <c r="DH157" s="138"/>
      <c r="DI157" s="138"/>
      <c r="DJ157" s="138"/>
      <c r="DK157" s="138"/>
      <c r="DL157" s="138"/>
      <c r="DM157" s="138"/>
      <c r="DN157" s="138"/>
      <c r="DO157" s="138"/>
      <c r="DP157" s="138"/>
      <c r="DQ157" s="138"/>
      <c r="DR157" s="138"/>
      <c r="DS157" s="138"/>
      <c r="DT157" s="138"/>
      <c r="DU157" s="138"/>
      <c r="DV157" s="138"/>
      <c r="DW157" s="138"/>
      <c r="DX157" s="138"/>
      <c r="DY157" s="138"/>
      <c r="DZ157" s="138"/>
      <c r="EA157" s="138"/>
      <c r="EB157" s="138"/>
      <c r="EC157" s="138"/>
      <c r="ED157" s="138"/>
      <c r="EE157" s="138"/>
      <c r="EF157" s="138"/>
      <c r="EG157" s="138"/>
      <c r="EH157" s="138"/>
      <c r="EI157" s="138"/>
      <c r="EJ157" s="138"/>
      <c r="EK157" s="138"/>
      <c r="EL157" s="138"/>
      <c r="EM157" s="138"/>
      <c r="EN157" s="138"/>
      <c r="EO157" s="138"/>
      <c r="EP157" s="138"/>
      <c r="EQ157" s="138"/>
      <c r="ER157" s="138"/>
      <c r="ES157" s="138"/>
      <c r="ET157" s="138"/>
      <c r="EU157" s="138"/>
      <c r="EV157" s="138"/>
      <c r="EW157" s="138"/>
      <c r="EX157" s="138"/>
      <c r="EY157" s="138"/>
      <c r="EZ157" s="138"/>
      <c r="FA157" s="138"/>
      <c r="FB157" s="138"/>
      <c r="FC157" s="138"/>
      <c r="FD157" s="138"/>
      <c r="FE157" s="138"/>
      <c r="FF157" s="138"/>
      <c r="FG157" s="138"/>
      <c r="FH157" s="138"/>
      <c r="FI157" s="138"/>
      <c r="FJ157" s="138"/>
      <c r="FK157" s="138"/>
      <c r="FL157" s="138"/>
      <c r="FM157" s="138"/>
      <c r="FN157" s="138"/>
      <c r="FO157" s="138"/>
      <c r="FP157" s="138"/>
      <c r="FQ157" s="138"/>
      <c r="FR157" s="138"/>
      <c r="FS157" s="138"/>
      <c r="FT157" s="138"/>
      <c r="FU157" s="138"/>
      <c r="FV157" s="138"/>
      <c r="FW157" s="138"/>
      <c r="FX157" s="138"/>
      <c r="FY157" s="138"/>
      <c r="FZ157" s="138"/>
      <c r="GA157" s="138"/>
      <c r="GB157" s="138"/>
      <c r="GC157" s="138"/>
      <c r="GD157" s="138"/>
      <c r="GE157" s="138"/>
      <c r="GF157" s="138"/>
      <c r="GG157" s="138"/>
      <c r="GH157" s="138"/>
      <c r="GI157" s="138"/>
      <c r="GJ157" s="138"/>
      <c r="GK157" s="138"/>
      <c r="GL157" s="138"/>
      <c r="GM157" s="138"/>
      <c r="GN157" s="138"/>
      <c r="GO157" s="138"/>
      <c r="GP157" s="138"/>
      <c r="GQ157" s="138"/>
      <c r="GR157" s="138"/>
      <c r="GS157" s="138"/>
      <c r="GT157" s="138"/>
      <c r="GU157" s="138"/>
      <c r="GV157" s="138"/>
      <c r="GW157" s="138"/>
      <c r="GX157" s="138"/>
      <c r="GY157" s="138"/>
      <c r="GZ157" s="138"/>
      <c r="HA157" s="138"/>
      <c r="HB157" s="138"/>
      <c r="HC157" s="138"/>
      <c r="HD157" s="138"/>
      <c r="HE157" s="138"/>
      <c r="HF157" s="138"/>
      <c r="HG157" s="138"/>
      <c r="HH157" s="138"/>
      <c r="HI157" s="138"/>
      <c r="HJ157" s="138"/>
      <c r="HK157" s="138"/>
      <c r="HL157" s="138"/>
      <c r="HM157" s="138"/>
      <c r="HN157" s="138"/>
      <c r="HO157" s="138"/>
      <c r="HP157" s="138"/>
      <c r="HQ157" s="138"/>
      <c r="HR157" s="138"/>
      <c r="HS157" s="138"/>
      <c r="HT157" s="138"/>
      <c r="HU157" s="138"/>
      <c r="HV157" s="138"/>
      <c r="HW157" s="138"/>
      <c r="HX157" s="138"/>
      <c r="HY157" s="138"/>
      <c r="HZ157" s="138"/>
      <c r="IA157" s="138"/>
      <c r="IB157" s="138"/>
      <c r="IC157" s="138"/>
      <c r="ID157" s="138"/>
      <c r="IE157" s="138"/>
      <c r="IF157" s="138"/>
      <c r="IG157" s="138"/>
      <c r="IH157" s="138"/>
      <c r="II157" s="138"/>
      <c r="IJ157" s="138"/>
      <c r="IK157" s="138"/>
      <c r="IL157" s="138"/>
      <c r="IM157" s="138"/>
      <c r="IN157" s="138"/>
      <c r="IO157" s="138"/>
      <c r="IP157" s="138"/>
      <c r="IQ157" s="138"/>
      <c r="IR157" s="138"/>
      <c r="IS157" s="138"/>
      <c r="IT157" s="138"/>
      <c r="IU157" s="138"/>
      <c r="IV157" s="138"/>
    </row>
    <row r="158" spans="1:256">
      <c r="A158" s="1">
        <v>1</v>
      </c>
      <c r="B158" s="115" t="s">
        <v>118</v>
      </c>
      <c r="C158" s="63" t="s">
        <v>100</v>
      </c>
      <c r="D158" s="63">
        <v>4</v>
      </c>
      <c r="E158" s="63">
        <v>2</v>
      </c>
      <c r="F158" s="63">
        <v>2</v>
      </c>
      <c r="G158" s="63">
        <v>0</v>
      </c>
      <c r="H158" s="86" t="s">
        <v>54</v>
      </c>
      <c r="I158" s="63" t="s">
        <v>47</v>
      </c>
      <c r="J158" s="63">
        <f t="shared" ref="J158:J164" si="6">SUM(K158:L158)</f>
        <v>36</v>
      </c>
      <c r="K158" s="63">
        <v>18</v>
      </c>
      <c r="L158" s="63">
        <v>18</v>
      </c>
      <c r="M158" s="127">
        <v>14</v>
      </c>
      <c r="N158" s="137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8"/>
      <c r="CA158" s="138"/>
      <c r="CB158" s="138"/>
      <c r="CC158" s="138"/>
      <c r="CD158" s="138"/>
      <c r="CE158" s="138"/>
      <c r="CF158" s="138"/>
      <c r="CG158" s="138"/>
      <c r="CH158" s="138"/>
      <c r="CI158" s="138"/>
      <c r="CJ158" s="138"/>
      <c r="CK158" s="138"/>
      <c r="CL158" s="138"/>
      <c r="CM158" s="138"/>
      <c r="CN158" s="138"/>
      <c r="CO158" s="138"/>
      <c r="CP158" s="138"/>
      <c r="CQ158" s="138"/>
      <c r="CR158" s="138"/>
      <c r="CS158" s="138"/>
      <c r="CT158" s="138"/>
      <c r="CU158" s="138"/>
      <c r="CV158" s="138"/>
      <c r="CW158" s="138"/>
      <c r="CX158" s="138"/>
      <c r="CY158" s="138"/>
      <c r="CZ158" s="138"/>
      <c r="DA158" s="138"/>
      <c r="DB158" s="138"/>
      <c r="DC158" s="138"/>
      <c r="DD158" s="138"/>
      <c r="DE158" s="138"/>
      <c r="DF158" s="138"/>
      <c r="DG158" s="138"/>
      <c r="DH158" s="138"/>
      <c r="DI158" s="138"/>
      <c r="DJ158" s="138"/>
      <c r="DK158" s="138"/>
      <c r="DL158" s="138"/>
      <c r="DM158" s="138"/>
      <c r="DN158" s="138"/>
      <c r="DO158" s="138"/>
      <c r="DP158" s="138"/>
      <c r="DQ158" s="138"/>
      <c r="DR158" s="138"/>
      <c r="DS158" s="138"/>
      <c r="DT158" s="138"/>
      <c r="DU158" s="138"/>
      <c r="DV158" s="138"/>
      <c r="DW158" s="138"/>
      <c r="DX158" s="138"/>
      <c r="DY158" s="138"/>
      <c r="DZ158" s="138"/>
      <c r="EA158" s="138"/>
      <c r="EB158" s="138"/>
      <c r="EC158" s="138"/>
      <c r="ED158" s="138"/>
      <c r="EE158" s="138"/>
      <c r="EF158" s="138"/>
      <c r="EG158" s="138"/>
      <c r="EH158" s="138"/>
      <c r="EI158" s="138"/>
      <c r="EJ158" s="138"/>
      <c r="EK158" s="138"/>
      <c r="EL158" s="138"/>
      <c r="EM158" s="138"/>
      <c r="EN158" s="138"/>
      <c r="EO158" s="138"/>
      <c r="EP158" s="138"/>
      <c r="EQ158" s="138"/>
      <c r="ER158" s="138"/>
      <c r="ES158" s="138"/>
      <c r="ET158" s="138"/>
      <c r="EU158" s="138"/>
      <c r="EV158" s="138"/>
      <c r="EW158" s="138"/>
      <c r="EX158" s="138"/>
      <c r="EY158" s="138"/>
      <c r="EZ158" s="138"/>
      <c r="FA158" s="138"/>
      <c r="FB158" s="138"/>
      <c r="FC158" s="138"/>
      <c r="FD158" s="138"/>
      <c r="FE158" s="138"/>
      <c r="FF158" s="138"/>
      <c r="FG158" s="138"/>
      <c r="FH158" s="138"/>
      <c r="FI158" s="138"/>
      <c r="FJ158" s="138"/>
      <c r="FK158" s="138"/>
      <c r="FL158" s="138"/>
      <c r="FM158" s="138"/>
      <c r="FN158" s="138"/>
      <c r="FO158" s="138"/>
      <c r="FP158" s="138"/>
      <c r="FQ158" s="138"/>
      <c r="FR158" s="138"/>
      <c r="FS158" s="138"/>
      <c r="FT158" s="138"/>
      <c r="FU158" s="138"/>
      <c r="FV158" s="138"/>
      <c r="FW158" s="138"/>
      <c r="FX158" s="138"/>
      <c r="FY158" s="138"/>
      <c r="FZ158" s="138"/>
      <c r="GA158" s="138"/>
      <c r="GB158" s="138"/>
      <c r="GC158" s="138"/>
      <c r="GD158" s="138"/>
      <c r="GE158" s="138"/>
      <c r="GF158" s="138"/>
      <c r="GG158" s="138"/>
      <c r="GH158" s="138"/>
      <c r="GI158" s="138"/>
      <c r="GJ158" s="138"/>
      <c r="GK158" s="138"/>
      <c r="GL158" s="138"/>
      <c r="GM158" s="138"/>
      <c r="GN158" s="138"/>
      <c r="GO158" s="138"/>
      <c r="GP158" s="138"/>
      <c r="GQ158" s="138"/>
      <c r="GR158" s="138"/>
      <c r="GS158" s="138"/>
      <c r="GT158" s="138"/>
      <c r="GU158" s="138"/>
      <c r="GV158" s="138"/>
      <c r="GW158" s="138"/>
      <c r="GX158" s="138"/>
      <c r="GY158" s="138"/>
      <c r="GZ158" s="138"/>
      <c r="HA158" s="138"/>
      <c r="HB158" s="138"/>
      <c r="HC158" s="138"/>
      <c r="HD158" s="138"/>
      <c r="HE158" s="138"/>
      <c r="HF158" s="138"/>
      <c r="HG158" s="138"/>
      <c r="HH158" s="138"/>
      <c r="HI158" s="138"/>
      <c r="HJ158" s="138"/>
      <c r="HK158" s="138"/>
      <c r="HL158" s="138"/>
      <c r="HM158" s="138"/>
      <c r="HN158" s="138"/>
      <c r="HO158" s="138"/>
      <c r="HP158" s="138"/>
      <c r="HQ158" s="138"/>
      <c r="HR158" s="138"/>
      <c r="HS158" s="138"/>
      <c r="HT158" s="138"/>
      <c r="HU158" s="138"/>
      <c r="HV158" s="138"/>
      <c r="HW158" s="138"/>
      <c r="HX158" s="138"/>
      <c r="HY158" s="138"/>
      <c r="HZ158" s="138"/>
      <c r="IA158" s="138"/>
      <c r="IB158" s="138"/>
      <c r="IC158" s="138"/>
      <c r="ID158" s="138"/>
      <c r="IE158" s="138"/>
      <c r="IF158" s="138"/>
      <c r="IG158" s="138"/>
      <c r="IH158" s="138"/>
      <c r="II158" s="138"/>
      <c r="IJ158" s="138"/>
      <c r="IK158" s="138"/>
      <c r="IL158" s="138"/>
      <c r="IM158" s="138"/>
      <c r="IN158" s="138"/>
      <c r="IO158" s="138"/>
      <c r="IP158" s="138"/>
      <c r="IQ158" s="138"/>
      <c r="IR158" s="138"/>
      <c r="IS158" s="138"/>
      <c r="IT158" s="138"/>
      <c r="IU158" s="138"/>
      <c r="IV158" s="138"/>
    </row>
    <row r="159" spans="1:256">
      <c r="A159" s="1">
        <v>2</v>
      </c>
      <c r="B159" s="115" t="s">
        <v>119</v>
      </c>
      <c r="C159" s="60" t="s">
        <v>100</v>
      </c>
      <c r="D159" s="60">
        <v>3</v>
      </c>
      <c r="E159" s="60">
        <v>1.5</v>
      </c>
      <c r="F159" s="60">
        <v>1.5</v>
      </c>
      <c r="G159" s="60">
        <v>0</v>
      </c>
      <c r="H159" s="94" t="s">
        <v>54</v>
      </c>
      <c r="I159" s="94" t="s">
        <v>47</v>
      </c>
      <c r="J159" s="63">
        <f t="shared" si="6"/>
        <v>28</v>
      </c>
      <c r="K159" s="94">
        <v>10</v>
      </c>
      <c r="L159" s="94">
        <v>18</v>
      </c>
      <c r="M159" s="127">
        <v>9.5</v>
      </c>
      <c r="N159" s="137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  <c r="BV159" s="138"/>
      <c r="BW159" s="138"/>
      <c r="BX159" s="138"/>
      <c r="BY159" s="138"/>
      <c r="BZ159" s="138"/>
      <c r="CA159" s="138"/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138"/>
      <c r="CL159" s="138"/>
      <c r="CM159" s="138"/>
      <c r="CN159" s="138"/>
      <c r="CO159" s="138"/>
      <c r="CP159" s="138"/>
      <c r="CQ159" s="138"/>
      <c r="CR159" s="138"/>
      <c r="CS159" s="138"/>
      <c r="CT159" s="138"/>
      <c r="CU159" s="138"/>
      <c r="CV159" s="138"/>
      <c r="CW159" s="138"/>
      <c r="CX159" s="138"/>
      <c r="CY159" s="138"/>
      <c r="CZ159" s="138"/>
      <c r="DA159" s="138"/>
      <c r="DB159" s="138"/>
      <c r="DC159" s="138"/>
      <c r="DD159" s="138"/>
      <c r="DE159" s="138"/>
      <c r="DF159" s="138"/>
      <c r="DG159" s="138"/>
      <c r="DH159" s="138"/>
      <c r="DI159" s="138"/>
      <c r="DJ159" s="138"/>
      <c r="DK159" s="138"/>
      <c r="DL159" s="138"/>
      <c r="DM159" s="138"/>
      <c r="DN159" s="138"/>
      <c r="DO159" s="138"/>
      <c r="DP159" s="138"/>
      <c r="DQ159" s="138"/>
      <c r="DR159" s="138"/>
      <c r="DS159" s="138"/>
      <c r="DT159" s="138"/>
      <c r="DU159" s="138"/>
      <c r="DV159" s="138"/>
      <c r="DW159" s="138"/>
      <c r="DX159" s="138"/>
      <c r="DY159" s="138"/>
      <c r="DZ159" s="138"/>
      <c r="EA159" s="138"/>
      <c r="EB159" s="138"/>
      <c r="EC159" s="138"/>
      <c r="ED159" s="138"/>
      <c r="EE159" s="138"/>
      <c r="EF159" s="138"/>
      <c r="EG159" s="138"/>
      <c r="EH159" s="138"/>
      <c r="EI159" s="138"/>
      <c r="EJ159" s="138"/>
      <c r="EK159" s="138"/>
      <c r="EL159" s="138"/>
      <c r="EM159" s="138"/>
      <c r="EN159" s="138"/>
      <c r="EO159" s="138"/>
      <c r="EP159" s="138"/>
      <c r="EQ159" s="138"/>
      <c r="ER159" s="138"/>
      <c r="ES159" s="138"/>
      <c r="ET159" s="138"/>
      <c r="EU159" s="138"/>
      <c r="EV159" s="138"/>
      <c r="EW159" s="138"/>
      <c r="EX159" s="138"/>
      <c r="EY159" s="138"/>
      <c r="EZ159" s="138"/>
      <c r="FA159" s="138"/>
      <c r="FB159" s="138"/>
      <c r="FC159" s="138"/>
      <c r="FD159" s="138"/>
      <c r="FE159" s="138"/>
      <c r="FF159" s="138"/>
      <c r="FG159" s="138"/>
      <c r="FH159" s="138"/>
      <c r="FI159" s="138"/>
      <c r="FJ159" s="138"/>
      <c r="FK159" s="138"/>
      <c r="FL159" s="138"/>
      <c r="FM159" s="138"/>
      <c r="FN159" s="138"/>
      <c r="FO159" s="138"/>
      <c r="FP159" s="138"/>
      <c r="FQ159" s="138"/>
      <c r="FR159" s="138"/>
      <c r="FS159" s="138"/>
      <c r="FT159" s="138"/>
      <c r="FU159" s="138"/>
      <c r="FV159" s="138"/>
      <c r="FW159" s="138"/>
      <c r="FX159" s="138"/>
      <c r="FY159" s="138"/>
      <c r="FZ159" s="138"/>
      <c r="GA159" s="138"/>
      <c r="GB159" s="138"/>
      <c r="GC159" s="138"/>
      <c r="GD159" s="138"/>
      <c r="GE159" s="138"/>
      <c r="GF159" s="138"/>
      <c r="GG159" s="138"/>
      <c r="GH159" s="138"/>
      <c r="GI159" s="138"/>
      <c r="GJ159" s="138"/>
      <c r="GK159" s="138"/>
      <c r="GL159" s="138"/>
      <c r="GM159" s="138"/>
      <c r="GN159" s="138"/>
      <c r="GO159" s="138"/>
      <c r="GP159" s="138"/>
      <c r="GQ159" s="138"/>
      <c r="GR159" s="138"/>
      <c r="GS159" s="138"/>
      <c r="GT159" s="138"/>
      <c r="GU159" s="138"/>
      <c r="GV159" s="138"/>
      <c r="GW159" s="138"/>
      <c r="GX159" s="138"/>
      <c r="GY159" s="138"/>
      <c r="GZ159" s="138"/>
      <c r="HA159" s="138"/>
      <c r="HB159" s="138"/>
      <c r="HC159" s="138"/>
      <c r="HD159" s="138"/>
      <c r="HE159" s="138"/>
      <c r="HF159" s="138"/>
      <c r="HG159" s="138"/>
      <c r="HH159" s="138"/>
      <c r="HI159" s="138"/>
      <c r="HJ159" s="138"/>
      <c r="HK159" s="138"/>
      <c r="HL159" s="138"/>
      <c r="HM159" s="138"/>
      <c r="HN159" s="138"/>
      <c r="HO159" s="138"/>
      <c r="HP159" s="138"/>
      <c r="HQ159" s="138"/>
      <c r="HR159" s="138"/>
      <c r="HS159" s="138"/>
      <c r="HT159" s="138"/>
      <c r="HU159" s="138"/>
      <c r="HV159" s="138"/>
      <c r="HW159" s="138"/>
      <c r="HX159" s="138"/>
      <c r="HY159" s="138"/>
      <c r="HZ159" s="138"/>
      <c r="IA159" s="138"/>
      <c r="IB159" s="138"/>
      <c r="IC159" s="138"/>
      <c r="ID159" s="138"/>
      <c r="IE159" s="138"/>
      <c r="IF159" s="138"/>
      <c r="IG159" s="138"/>
      <c r="IH159" s="138"/>
      <c r="II159" s="138"/>
      <c r="IJ159" s="138"/>
      <c r="IK159" s="138"/>
      <c r="IL159" s="138"/>
      <c r="IM159" s="138"/>
      <c r="IN159" s="138"/>
      <c r="IO159" s="138"/>
      <c r="IP159" s="138"/>
      <c r="IQ159" s="138"/>
      <c r="IR159" s="138"/>
      <c r="IS159" s="138"/>
      <c r="IT159" s="138"/>
      <c r="IU159" s="138"/>
      <c r="IV159" s="138"/>
    </row>
    <row r="160" spans="1:256">
      <c r="A160" s="1">
        <v>3</v>
      </c>
      <c r="B160" s="115" t="s">
        <v>120</v>
      </c>
      <c r="C160" s="60" t="s">
        <v>100</v>
      </c>
      <c r="D160" s="60">
        <v>3</v>
      </c>
      <c r="E160" s="60">
        <v>1.5</v>
      </c>
      <c r="F160" s="60">
        <v>1.5</v>
      </c>
      <c r="G160" s="60">
        <v>0</v>
      </c>
      <c r="H160" s="94" t="s">
        <v>96</v>
      </c>
      <c r="I160" s="94" t="s">
        <v>47</v>
      </c>
      <c r="J160" s="63">
        <f t="shared" si="6"/>
        <v>28</v>
      </c>
      <c r="K160" s="94">
        <v>10</v>
      </c>
      <c r="L160" s="94">
        <v>18</v>
      </c>
      <c r="M160" s="127">
        <v>9.5</v>
      </c>
      <c r="N160" s="137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38"/>
      <c r="BS160" s="138"/>
      <c r="BT160" s="138"/>
      <c r="BU160" s="138"/>
      <c r="BV160" s="138"/>
      <c r="BW160" s="138"/>
      <c r="BX160" s="138"/>
      <c r="BY160" s="138"/>
      <c r="BZ160" s="138"/>
      <c r="CA160" s="138"/>
      <c r="CB160" s="138"/>
      <c r="CC160" s="138"/>
      <c r="CD160" s="138"/>
      <c r="CE160" s="138"/>
      <c r="CF160" s="138"/>
      <c r="CG160" s="138"/>
      <c r="CH160" s="138"/>
      <c r="CI160" s="138"/>
      <c r="CJ160" s="138"/>
      <c r="CK160" s="138"/>
      <c r="CL160" s="138"/>
      <c r="CM160" s="138"/>
      <c r="CN160" s="138"/>
      <c r="CO160" s="138"/>
      <c r="CP160" s="138"/>
      <c r="CQ160" s="138"/>
      <c r="CR160" s="138"/>
      <c r="CS160" s="138"/>
      <c r="CT160" s="138"/>
      <c r="CU160" s="138"/>
      <c r="CV160" s="138"/>
      <c r="CW160" s="138"/>
      <c r="CX160" s="138"/>
      <c r="CY160" s="138"/>
      <c r="CZ160" s="138"/>
      <c r="DA160" s="138"/>
      <c r="DB160" s="138"/>
      <c r="DC160" s="138"/>
      <c r="DD160" s="138"/>
      <c r="DE160" s="138"/>
      <c r="DF160" s="138"/>
      <c r="DG160" s="138"/>
      <c r="DH160" s="138"/>
      <c r="DI160" s="138"/>
      <c r="DJ160" s="138"/>
      <c r="DK160" s="138"/>
      <c r="DL160" s="138"/>
      <c r="DM160" s="138"/>
      <c r="DN160" s="138"/>
      <c r="DO160" s="138"/>
      <c r="DP160" s="138"/>
      <c r="DQ160" s="138"/>
      <c r="DR160" s="138"/>
      <c r="DS160" s="138"/>
      <c r="DT160" s="138"/>
      <c r="DU160" s="138"/>
      <c r="DV160" s="138"/>
      <c r="DW160" s="138"/>
      <c r="DX160" s="138"/>
      <c r="DY160" s="138"/>
      <c r="DZ160" s="138"/>
      <c r="EA160" s="138"/>
      <c r="EB160" s="138"/>
      <c r="EC160" s="138"/>
      <c r="ED160" s="138"/>
      <c r="EE160" s="138"/>
      <c r="EF160" s="138"/>
      <c r="EG160" s="138"/>
      <c r="EH160" s="138"/>
      <c r="EI160" s="138"/>
      <c r="EJ160" s="138"/>
      <c r="EK160" s="138"/>
      <c r="EL160" s="138"/>
      <c r="EM160" s="138"/>
      <c r="EN160" s="138"/>
      <c r="EO160" s="138"/>
      <c r="EP160" s="138"/>
      <c r="EQ160" s="138"/>
      <c r="ER160" s="138"/>
      <c r="ES160" s="138"/>
      <c r="ET160" s="138"/>
      <c r="EU160" s="138"/>
      <c r="EV160" s="138"/>
      <c r="EW160" s="138"/>
      <c r="EX160" s="138"/>
      <c r="EY160" s="138"/>
      <c r="EZ160" s="138"/>
      <c r="FA160" s="138"/>
      <c r="FB160" s="138"/>
      <c r="FC160" s="138"/>
      <c r="FD160" s="138"/>
      <c r="FE160" s="138"/>
      <c r="FF160" s="138"/>
      <c r="FG160" s="138"/>
      <c r="FH160" s="138"/>
      <c r="FI160" s="138"/>
      <c r="FJ160" s="138"/>
      <c r="FK160" s="138"/>
      <c r="FL160" s="138"/>
      <c r="FM160" s="138"/>
      <c r="FN160" s="138"/>
      <c r="FO160" s="138"/>
      <c r="FP160" s="138"/>
      <c r="FQ160" s="138"/>
      <c r="FR160" s="138"/>
      <c r="FS160" s="138"/>
      <c r="FT160" s="138"/>
      <c r="FU160" s="138"/>
      <c r="FV160" s="138"/>
      <c r="FW160" s="138"/>
      <c r="FX160" s="138"/>
      <c r="FY160" s="138"/>
      <c r="FZ160" s="138"/>
      <c r="GA160" s="138"/>
      <c r="GB160" s="138"/>
      <c r="GC160" s="138"/>
      <c r="GD160" s="138"/>
      <c r="GE160" s="138"/>
      <c r="GF160" s="138"/>
      <c r="GG160" s="138"/>
      <c r="GH160" s="138"/>
      <c r="GI160" s="138"/>
      <c r="GJ160" s="138"/>
      <c r="GK160" s="138"/>
      <c r="GL160" s="138"/>
      <c r="GM160" s="138"/>
      <c r="GN160" s="138"/>
      <c r="GO160" s="138"/>
      <c r="GP160" s="138"/>
      <c r="GQ160" s="138"/>
      <c r="GR160" s="138"/>
      <c r="GS160" s="138"/>
      <c r="GT160" s="138"/>
      <c r="GU160" s="138"/>
      <c r="GV160" s="138"/>
      <c r="GW160" s="138"/>
      <c r="GX160" s="138"/>
      <c r="GY160" s="138"/>
      <c r="GZ160" s="138"/>
      <c r="HA160" s="138"/>
      <c r="HB160" s="138"/>
      <c r="HC160" s="138"/>
      <c r="HD160" s="138"/>
      <c r="HE160" s="138"/>
      <c r="HF160" s="138"/>
      <c r="HG160" s="138"/>
      <c r="HH160" s="138"/>
      <c r="HI160" s="138"/>
      <c r="HJ160" s="138"/>
      <c r="HK160" s="138"/>
      <c r="HL160" s="138"/>
      <c r="HM160" s="138"/>
      <c r="HN160" s="138"/>
      <c r="HO160" s="138"/>
      <c r="HP160" s="138"/>
      <c r="HQ160" s="138"/>
      <c r="HR160" s="138"/>
      <c r="HS160" s="138"/>
      <c r="HT160" s="138"/>
      <c r="HU160" s="138"/>
      <c r="HV160" s="138"/>
      <c r="HW160" s="138"/>
      <c r="HX160" s="138"/>
      <c r="HY160" s="138"/>
      <c r="HZ160" s="138"/>
      <c r="IA160" s="138"/>
      <c r="IB160" s="138"/>
      <c r="IC160" s="138"/>
      <c r="ID160" s="138"/>
      <c r="IE160" s="138"/>
      <c r="IF160" s="138"/>
      <c r="IG160" s="138"/>
      <c r="IH160" s="138"/>
      <c r="II160" s="138"/>
      <c r="IJ160" s="138"/>
      <c r="IK160" s="138"/>
      <c r="IL160" s="138"/>
      <c r="IM160" s="138"/>
      <c r="IN160" s="138"/>
      <c r="IO160" s="138"/>
      <c r="IP160" s="138"/>
      <c r="IQ160" s="138"/>
      <c r="IR160" s="138"/>
      <c r="IS160" s="138"/>
      <c r="IT160" s="138"/>
      <c r="IU160" s="138"/>
      <c r="IV160" s="138"/>
    </row>
    <row r="161" spans="1:256">
      <c r="A161" s="1">
        <v>4</v>
      </c>
      <c r="B161" s="115" t="s">
        <v>121</v>
      </c>
      <c r="C161" s="60" t="s">
        <v>110</v>
      </c>
      <c r="D161" s="60">
        <v>3</v>
      </c>
      <c r="E161" s="60">
        <v>1.5</v>
      </c>
      <c r="F161" s="60">
        <v>1.5</v>
      </c>
      <c r="G161" s="60">
        <v>0</v>
      </c>
      <c r="H161" s="94" t="s">
        <v>54</v>
      </c>
      <c r="I161" s="94" t="s">
        <v>47</v>
      </c>
      <c r="J161" s="63">
        <f t="shared" si="6"/>
        <v>28</v>
      </c>
      <c r="K161" s="94">
        <v>10</v>
      </c>
      <c r="L161" s="94">
        <v>18</v>
      </c>
      <c r="M161" s="127">
        <v>9.5</v>
      </c>
      <c r="N161" s="137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38"/>
      <c r="BQ161" s="138"/>
      <c r="BR161" s="138"/>
      <c r="BS161" s="138"/>
      <c r="BT161" s="138"/>
      <c r="BU161" s="138"/>
      <c r="BV161" s="138"/>
      <c r="BW161" s="138"/>
      <c r="BX161" s="138"/>
      <c r="BY161" s="138"/>
      <c r="BZ161" s="138"/>
      <c r="CA161" s="138"/>
      <c r="CB161" s="138"/>
      <c r="CC161" s="138"/>
      <c r="CD161" s="138"/>
      <c r="CE161" s="138"/>
      <c r="CF161" s="138"/>
      <c r="CG161" s="138"/>
      <c r="CH161" s="138"/>
      <c r="CI161" s="138"/>
      <c r="CJ161" s="138"/>
      <c r="CK161" s="138"/>
      <c r="CL161" s="138"/>
      <c r="CM161" s="138"/>
      <c r="CN161" s="138"/>
      <c r="CO161" s="138"/>
      <c r="CP161" s="138"/>
      <c r="CQ161" s="138"/>
      <c r="CR161" s="138"/>
      <c r="CS161" s="138"/>
      <c r="CT161" s="138"/>
      <c r="CU161" s="138"/>
      <c r="CV161" s="138"/>
      <c r="CW161" s="138"/>
      <c r="CX161" s="138"/>
      <c r="CY161" s="138"/>
      <c r="CZ161" s="138"/>
      <c r="DA161" s="138"/>
      <c r="DB161" s="138"/>
      <c r="DC161" s="138"/>
      <c r="DD161" s="138"/>
      <c r="DE161" s="138"/>
      <c r="DF161" s="138"/>
      <c r="DG161" s="138"/>
      <c r="DH161" s="138"/>
      <c r="DI161" s="138"/>
      <c r="DJ161" s="138"/>
      <c r="DK161" s="138"/>
      <c r="DL161" s="138"/>
      <c r="DM161" s="138"/>
      <c r="DN161" s="138"/>
      <c r="DO161" s="138"/>
      <c r="DP161" s="138"/>
      <c r="DQ161" s="138"/>
      <c r="DR161" s="138"/>
      <c r="DS161" s="138"/>
      <c r="DT161" s="138"/>
      <c r="DU161" s="138"/>
      <c r="DV161" s="138"/>
      <c r="DW161" s="138"/>
      <c r="DX161" s="138"/>
      <c r="DY161" s="138"/>
      <c r="DZ161" s="138"/>
      <c r="EA161" s="138"/>
      <c r="EB161" s="138"/>
      <c r="EC161" s="138"/>
      <c r="ED161" s="138"/>
      <c r="EE161" s="138"/>
      <c r="EF161" s="138"/>
      <c r="EG161" s="138"/>
      <c r="EH161" s="138"/>
      <c r="EI161" s="138"/>
      <c r="EJ161" s="138"/>
      <c r="EK161" s="138"/>
      <c r="EL161" s="138"/>
      <c r="EM161" s="138"/>
      <c r="EN161" s="138"/>
      <c r="EO161" s="138"/>
      <c r="EP161" s="138"/>
      <c r="EQ161" s="138"/>
      <c r="ER161" s="138"/>
      <c r="ES161" s="138"/>
      <c r="ET161" s="138"/>
      <c r="EU161" s="138"/>
      <c r="EV161" s="138"/>
      <c r="EW161" s="138"/>
      <c r="EX161" s="138"/>
      <c r="EY161" s="138"/>
      <c r="EZ161" s="138"/>
      <c r="FA161" s="138"/>
      <c r="FB161" s="138"/>
      <c r="FC161" s="138"/>
      <c r="FD161" s="138"/>
      <c r="FE161" s="138"/>
      <c r="FF161" s="138"/>
      <c r="FG161" s="138"/>
      <c r="FH161" s="138"/>
      <c r="FI161" s="138"/>
      <c r="FJ161" s="138"/>
      <c r="FK161" s="138"/>
      <c r="FL161" s="138"/>
      <c r="FM161" s="138"/>
      <c r="FN161" s="138"/>
      <c r="FO161" s="138"/>
      <c r="FP161" s="138"/>
      <c r="FQ161" s="138"/>
      <c r="FR161" s="138"/>
      <c r="FS161" s="138"/>
      <c r="FT161" s="138"/>
      <c r="FU161" s="138"/>
      <c r="FV161" s="138"/>
      <c r="FW161" s="138"/>
      <c r="FX161" s="138"/>
      <c r="FY161" s="138"/>
      <c r="FZ161" s="138"/>
      <c r="GA161" s="138"/>
      <c r="GB161" s="138"/>
      <c r="GC161" s="138"/>
      <c r="GD161" s="138"/>
      <c r="GE161" s="138"/>
      <c r="GF161" s="138"/>
      <c r="GG161" s="138"/>
      <c r="GH161" s="138"/>
      <c r="GI161" s="138"/>
      <c r="GJ161" s="138"/>
      <c r="GK161" s="138"/>
      <c r="GL161" s="138"/>
      <c r="GM161" s="138"/>
      <c r="GN161" s="138"/>
      <c r="GO161" s="138"/>
      <c r="GP161" s="138"/>
      <c r="GQ161" s="138"/>
      <c r="GR161" s="138"/>
      <c r="GS161" s="138"/>
      <c r="GT161" s="138"/>
      <c r="GU161" s="138"/>
      <c r="GV161" s="138"/>
      <c r="GW161" s="138"/>
      <c r="GX161" s="138"/>
      <c r="GY161" s="138"/>
      <c r="GZ161" s="138"/>
      <c r="HA161" s="138"/>
      <c r="HB161" s="138"/>
      <c r="HC161" s="138"/>
      <c r="HD161" s="138"/>
      <c r="HE161" s="138"/>
      <c r="HF161" s="138"/>
      <c r="HG161" s="138"/>
      <c r="HH161" s="138"/>
      <c r="HI161" s="138"/>
      <c r="HJ161" s="138"/>
      <c r="HK161" s="138"/>
      <c r="HL161" s="138"/>
      <c r="HM161" s="138"/>
      <c r="HN161" s="138"/>
      <c r="HO161" s="138"/>
      <c r="HP161" s="138"/>
      <c r="HQ161" s="138"/>
      <c r="HR161" s="138"/>
      <c r="HS161" s="138"/>
      <c r="HT161" s="138"/>
      <c r="HU161" s="138"/>
      <c r="HV161" s="138"/>
      <c r="HW161" s="138"/>
      <c r="HX161" s="138"/>
      <c r="HY161" s="138"/>
      <c r="HZ161" s="138"/>
      <c r="IA161" s="138"/>
      <c r="IB161" s="138"/>
      <c r="IC161" s="138"/>
      <c r="ID161" s="138"/>
      <c r="IE161" s="138"/>
      <c r="IF161" s="138"/>
      <c r="IG161" s="138"/>
      <c r="IH161" s="138"/>
      <c r="II161" s="138"/>
      <c r="IJ161" s="138"/>
      <c r="IK161" s="138"/>
      <c r="IL161" s="138"/>
      <c r="IM161" s="138"/>
      <c r="IN161" s="138"/>
      <c r="IO161" s="138"/>
      <c r="IP161" s="138"/>
      <c r="IQ161" s="138"/>
      <c r="IR161" s="138"/>
      <c r="IS161" s="138"/>
      <c r="IT161" s="138"/>
      <c r="IU161" s="138"/>
      <c r="IV161" s="138"/>
    </row>
    <row r="162" spans="1:256">
      <c r="A162" s="1">
        <v>5</v>
      </c>
      <c r="B162" s="115" t="s">
        <v>122</v>
      </c>
      <c r="C162" s="60" t="s">
        <v>110</v>
      </c>
      <c r="D162" s="60">
        <v>4</v>
      </c>
      <c r="E162" s="60">
        <v>2</v>
      </c>
      <c r="F162" s="60">
        <v>2</v>
      </c>
      <c r="G162" s="60">
        <v>0</v>
      </c>
      <c r="H162" s="86" t="s">
        <v>43</v>
      </c>
      <c r="I162" s="86" t="s">
        <v>47</v>
      </c>
      <c r="J162" s="63">
        <f t="shared" si="6"/>
        <v>36</v>
      </c>
      <c r="K162" s="94">
        <v>18</v>
      </c>
      <c r="L162" s="94">
        <v>18</v>
      </c>
      <c r="M162" s="100">
        <v>14</v>
      </c>
      <c r="N162" s="137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38"/>
      <c r="BS162" s="138"/>
      <c r="BT162" s="138"/>
      <c r="BU162" s="138"/>
      <c r="BV162" s="138"/>
      <c r="BW162" s="138"/>
      <c r="BX162" s="138"/>
      <c r="BY162" s="138"/>
      <c r="BZ162" s="138"/>
      <c r="CA162" s="138"/>
      <c r="CB162" s="138"/>
      <c r="CC162" s="138"/>
      <c r="CD162" s="138"/>
      <c r="CE162" s="138"/>
      <c r="CF162" s="138"/>
      <c r="CG162" s="138"/>
      <c r="CH162" s="138"/>
      <c r="CI162" s="138"/>
      <c r="CJ162" s="138"/>
      <c r="CK162" s="138"/>
      <c r="CL162" s="138"/>
      <c r="CM162" s="138"/>
      <c r="CN162" s="138"/>
      <c r="CO162" s="138"/>
      <c r="CP162" s="138"/>
      <c r="CQ162" s="138"/>
      <c r="CR162" s="138"/>
      <c r="CS162" s="138"/>
      <c r="CT162" s="138"/>
      <c r="CU162" s="138"/>
      <c r="CV162" s="138"/>
      <c r="CW162" s="138"/>
      <c r="CX162" s="138"/>
      <c r="CY162" s="138"/>
      <c r="CZ162" s="138"/>
      <c r="DA162" s="138"/>
      <c r="DB162" s="138"/>
      <c r="DC162" s="138"/>
      <c r="DD162" s="138"/>
      <c r="DE162" s="138"/>
      <c r="DF162" s="138"/>
      <c r="DG162" s="138"/>
      <c r="DH162" s="138"/>
      <c r="DI162" s="138"/>
      <c r="DJ162" s="138"/>
      <c r="DK162" s="138"/>
      <c r="DL162" s="138"/>
      <c r="DM162" s="138"/>
      <c r="DN162" s="138"/>
      <c r="DO162" s="138"/>
      <c r="DP162" s="138"/>
      <c r="DQ162" s="138"/>
      <c r="DR162" s="138"/>
      <c r="DS162" s="138"/>
      <c r="DT162" s="138"/>
      <c r="DU162" s="138"/>
      <c r="DV162" s="138"/>
      <c r="DW162" s="138"/>
      <c r="DX162" s="138"/>
      <c r="DY162" s="138"/>
      <c r="DZ162" s="138"/>
      <c r="EA162" s="138"/>
      <c r="EB162" s="138"/>
      <c r="EC162" s="138"/>
      <c r="ED162" s="138"/>
      <c r="EE162" s="138"/>
      <c r="EF162" s="138"/>
      <c r="EG162" s="138"/>
      <c r="EH162" s="138"/>
      <c r="EI162" s="138"/>
      <c r="EJ162" s="138"/>
      <c r="EK162" s="138"/>
      <c r="EL162" s="138"/>
      <c r="EM162" s="138"/>
      <c r="EN162" s="138"/>
      <c r="EO162" s="138"/>
      <c r="EP162" s="138"/>
      <c r="EQ162" s="138"/>
      <c r="ER162" s="138"/>
      <c r="ES162" s="138"/>
      <c r="ET162" s="138"/>
      <c r="EU162" s="138"/>
      <c r="EV162" s="138"/>
      <c r="EW162" s="138"/>
      <c r="EX162" s="138"/>
      <c r="EY162" s="138"/>
      <c r="EZ162" s="138"/>
      <c r="FA162" s="138"/>
      <c r="FB162" s="138"/>
      <c r="FC162" s="138"/>
      <c r="FD162" s="138"/>
      <c r="FE162" s="138"/>
      <c r="FF162" s="138"/>
      <c r="FG162" s="138"/>
      <c r="FH162" s="138"/>
      <c r="FI162" s="138"/>
      <c r="FJ162" s="138"/>
      <c r="FK162" s="138"/>
      <c r="FL162" s="138"/>
      <c r="FM162" s="138"/>
      <c r="FN162" s="138"/>
      <c r="FO162" s="138"/>
      <c r="FP162" s="138"/>
      <c r="FQ162" s="138"/>
      <c r="FR162" s="138"/>
      <c r="FS162" s="138"/>
      <c r="FT162" s="138"/>
      <c r="FU162" s="138"/>
      <c r="FV162" s="138"/>
      <c r="FW162" s="138"/>
      <c r="FX162" s="138"/>
      <c r="FY162" s="138"/>
      <c r="FZ162" s="138"/>
      <c r="GA162" s="138"/>
      <c r="GB162" s="138"/>
      <c r="GC162" s="138"/>
      <c r="GD162" s="138"/>
      <c r="GE162" s="138"/>
      <c r="GF162" s="138"/>
      <c r="GG162" s="138"/>
      <c r="GH162" s="138"/>
      <c r="GI162" s="138"/>
      <c r="GJ162" s="138"/>
      <c r="GK162" s="138"/>
      <c r="GL162" s="138"/>
      <c r="GM162" s="138"/>
      <c r="GN162" s="138"/>
      <c r="GO162" s="138"/>
      <c r="GP162" s="138"/>
      <c r="GQ162" s="138"/>
      <c r="GR162" s="138"/>
      <c r="GS162" s="138"/>
      <c r="GT162" s="138"/>
      <c r="GU162" s="138"/>
      <c r="GV162" s="138"/>
      <c r="GW162" s="138"/>
      <c r="GX162" s="138"/>
      <c r="GY162" s="138"/>
      <c r="GZ162" s="138"/>
      <c r="HA162" s="138"/>
      <c r="HB162" s="138"/>
      <c r="HC162" s="138"/>
      <c r="HD162" s="138"/>
      <c r="HE162" s="138"/>
      <c r="HF162" s="138"/>
      <c r="HG162" s="138"/>
      <c r="HH162" s="138"/>
      <c r="HI162" s="138"/>
      <c r="HJ162" s="138"/>
      <c r="HK162" s="138"/>
      <c r="HL162" s="138"/>
      <c r="HM162" s="138"/>
      <c r="HN162" s="138"/>
      <c r="HO162" s="138"/>
      <c r="HP162" s="138"/>
      <c r="HQ162" s="138"/>
      <c r="HR162" s="138"/>
      <c r="HS162" s="138"/>
      <c r="HT162" s="138"/>
      <c r="HU162" s="138"/>
      <c r="HV162" s="138"/>
      <c r="HW162" s="138"/>
      <c r="HX162" s="138"/>
      <c r="HY162" s="138"/>
      <c r="HZ162" s="138"/>
      <c r="IA162" s="138"/>
      <c r="IB162" s="138"/>
      <c r="IC162" s="138"/>
      <c r="ID162" s="138"/>
      <c r="IE162" s="138"/>
      <c r="IF162" s="138"/>
      <c r="IG162" s="138"/>
      <c r="IH162" s="138"/>
      <c r="II162" s="138"/>
      <c r="IJ162" s="138"/>
      <c r="IK162" s="138"/>
      <c r="IL162" s="138"/>
      <c r="IM162" s="138"/>
      <c r="IN162" s="138"/>
      <c r="IO162" s="138"/>
      <c r="IP162" s="138"/>
      <c r="IQ162" s="138"/>
      <c r="IR162" s="138"/>
      <c r="IS162" s="138"/>
      <c r="IT162" s="138"/>
      <c r="IU162" s="138"/>
      <c r="IV162" s="138"/>
    </row>
    <row r="163" spans="1:256">
      <c r="A163" s="1">
        <v>6</v>
      </c>
      <c r="B163" s="115" t="s">
        <v>123</v>
      </c>
      <c r="C163" s="60" t="s">
        <v>110</v>
      </c>
      <c r="D163" s="60">
        <v>3</v>
      </c>
      <c r="E163" s="60">
        <v>1.5</v>
      </c>
      <c r="F163" s="60">
        <v>1.5</v>
      </c>
      <c r="G163" s="60">
        <v>0</v>
      </c>
      <c r="H163" s="94" t="s">
        <v>96</v>
      </c>
      <c r="I163" s="94" t="s">
        <v>47</v>
      </c>
      <c r="J163" s="63">
        <f t="shared" si="6"/>
        <v>28</v>
      </c>
      <c r="K163" s="94">
        <v>10</v>
      </c>
      <c r="L163" s="94">
        <v>18</v>
      </c>
      <c r="M163" s="100">
        <v>9.5</v>
      </c>
      <c r="N163" s="137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38"/>
      <c r="BP163" s="138"/>
      <c r="BQ163" s="138"/>
      <c r="BR163" s="138"/>
      <c r="BS163" s="138"/>
      <c r="BT163" s="138"/>
      <c r="BU163" s="138"/>
      <c r="BV163" s="138"/>
      <c r="BW163" s="138"/>
      <c r="BX163" s="138"/>
      <c r="BY163" s="138"/>
      <c r="BZ163" s="138"/>
      <c r="CA163" s="138"/>
      <c r="CB163" s="138"/>
      <c r="CC163" s="138"/>
      <c r="CD163" s="138"/>
      <c r="CE163" s="138"/>
      <c r="CF163" s="138"/>
      <c r="CG163" s="138"/>
      <c r="CH163" s="138"/>
      <c r="CI163" s="138"/>
      <c r="CJ163" s="138"/>
      <c r="CK163" s="138"/>
      <c r="CL163" s="138"/>
      <c r="CM163" s="138"/>
      <c r="CN163" s="138"/>
      <c r="CO163" s="138"/>
      <c r="CP163" s="138"/>
      <c r="CQ163" s="138"/>
      <c r="CR163" s="138"/>
      <c r="CS163" s="138"/>
      <c r="CT163" s="138"/>
      <c r="CU163" s="138"/>
      <c r="CV163" s="138"/>
      <c r="CW163" s="138"/>
      <c r="CX163" s="138"/>
      <c r="CY163" s="138"/>
      <c r="CZ163" s="138"/>
      <c r="DA163" s="138"/>
      <c r="DB163" s="138"/>
      <c r="DC163" s="138"/>
      <c r="DD163" s="138"/>
      <c r="DE163" s="138"/>
      <c r="DF163" s="138"/>
      <c r="DG163" s="138"/>
      <c r="DH163" s="138"/>
      <c r="DI163" s="138"/>
      <c r="DJ163" s="138"/>
      <c r="DK163" s="138"/>
      <c r="DL163" s="138"/>
      <c r="DM163" s="138"/>
      <c r="DN163" s="138"/>
      <c r="DO163" s="138"/>
      <c r="DP163" s="138"/>
      <c r="DQ163" s="138"/>
      <c r="DR163" s="138"/>
      <c r="DS163" s="138"/>
      <c r="DT163" s="138"/>
      <c r="DU163" s="138"/>
      <c r="DV163" s="138"/>
      <c r="DW163" s="138"/>
      <c r="DX163" s="138"/>
      <c r="DY163" s="138"/>
      <c r="DZ163" s="138"/>
      <c r="EA163" s="138"/>
      <c r="EB163" s="138"/>
      <c r="EC163" s="138"/>
      <c r="ED163" s="138"/>
      <c r="EE163" s="138"/>
      <c r="EF163" s="138"/>
      <c r="EG163" s="138"/>
      <c r="EH163" s="138"/>
      <c r="EI163" s="138"/>
      <c r="EJ163" s="138"/>
      <c r="EK163" s="138"/>
      <c r="EL163" s="138"/>
      <c r="EM163" s="138"/>
      <c r="EN163" s="138"/>
      <c r="EO163" s="138"/>
      <c r="EP163" s="138"/>
      <c r="EQ163" s="138"/>
      <c r="ER163" s="138"/>
      <c r="ES163" s="138"/>
      <c r="ET163" s="138"/>
      <c r="EU163" s="138"/>
      <c r="EV163" s="138"/>
      <c r="EW163" s="138"/>
      <c r="EX163" s="138"/>
      <c r="EY163" s="138"/>
      <c r="EZ163" s="138"/>
      <c r="FA163" s="138"/>
      <c r="FB163" s="138"/>
      <c r="FC163" s="138"/>
      <c r="FD163" s="138"/>
      <c r="FE163" s="138"/>
      <c r="FF163" s="138"/>
      <c r="FG163" s="138"/>
      <c r="FH163" s="138"/>
      <c r="FI163" s="138"/>
      <c r="FJ163" s="138"/>
      <c r="FK163" s="138"/>
      <c r="FL163" s="138"/>
      <c r="FM163" s="138"/>
      <c r="FN163" s="138"/>
      <c r="FO163" s="138"/>
      <c r="FP163" s="138"/>
      <c r="FQ163" s="138"/>
      <c r="FR163" s="138"/>
      <c r="FS163" s="138"/>
      <c r="FT163" s="138"/>
      <c r="FU163" s="138"/>
      <c r="FV163" s="138"/>
      <c r="FW163" s="138"/>
      <c r="FX163" s="138"/>
      <c r="FY163" s="138"/>
      <c r="FZ163" s="138"/>
      <c r="GA163" s="138"/>
      <c r="GB163" s="138"/>
      <c r="GC163" s="138"/>
      <c r="GD163" s="138"/>
      <c r="GE163" s="138"/>
      <c r="GF163" s="138"/>
      <c r="GG163" s="138"/>
      <c r="GH163" s="138"/>
      <c r="GI163" s="138"/>
      <c r="GJ163" s="138"/>
      <c r="GK163" s="138"/>
      <c r="GL163" s="138"/>
      <c r="GM163" s="138"/>
      <c r="GN163" s="138"/>
      <c r="GO163" s="138"/>
      <c r="GP163" s="138"/>
      <c r="GQ163" s="138"/>
      <c r="GR163" s="138"/>
      <c r="GS163" s="138"/>
      <c r="GT163" s="138"/>
      <c r="GU163" s="138"/>
      <c r="GV163" s="138"/>
      <c r="GW163" s="138"/>
      <c r="GX163" s="138"/>
      <c r="GY163" s="138"/>
      <c r="GZ163" s="138"/>
      <c r="HA163" s="138"/>
      <c r="HB163" s="138"/>
      <c r="HC163" s="138"/>
      <c r="HD163" s="138"/>
      <c r="HE163" s="138"/>
      <c r="HF163" s="138"/>
      <c r="HG163" s="138"/>
      <c r="HH163" s="138"/>
      <c r="HI163" s="138"/>
      <c r="HJ163" s="138"/>
      <c r="HK163" s="138"/>
      <c r="HL163" s="138"/>
      <c r="HM163" s="138"/>
      <c r="HN163" s="138"/>
      <c r="HO163" s="138"/>
      <c r="HP163" s="138"/>
      <c r="HQ163" s="138"/>
      <c r="HR163" s="138"/>
      <c r="HS163" s="138"/>
      <c r="HT163" s="138"/>
      <c r="HU163" s="138"/>
      <c r="HV163" s="138"/>
      <c r="HW163" s="138"/>
      <c r="HX163" s="138"/>
      <c r="HY163" s="138"/>
      <c r="HZ163" s="138"/>
      <c r="IA163" s="138"/>
      <c r="IB163" s="138"/>
      <c r="IC163" s="138"/>
      <c r="ID163" s="138"/>
      <c r="IE163" s="138"/>
      <c r="IF163" s="138"/>
      <c r="IG163" s="138"/>
      <c r="IH163" s="138"/>
      <c r="II163" s="138"/>
      <c r="IJ163" s="138"/>
      <c r="IK163" s="138"/>
      <c r="IL163" s="138"/>
      <c r="IM163" s="138"/>
      <c r="IN163" s="138"/>
      <c r="IO163" s="138"/>
      <c r="IP163" s="138"/>
      <c r="IQ163" s="138"/>
      <c r="IR163" s="138"/>
      <c r="IS163" s="138"/>
      <c r="IT163" s="138"/>
      <c r="IU163" s="138"/>
      <c r="IV163" s="138"/>
    </row>
    <row r="164" spans="1:256" ht="15.75" thickBot="1">
      <c r="A164" s="132">
        <v>7</v>
      </c>
      <c r="B164" s="286" t="s">
        <v>124</v>
      </c>
      <c r="C164" s="242" t="s">
        <v>110</v>
      </c>
      <c r="D164" s="242">
        <v>2</v>
      </c>
      <c r="E164" s="242">
        <v>1</v>
      </c>
      <c r="F164" s="242">
        <v>1</v>
      </c>
      <c r="G164" s="242">
        <v>0</v>
      </c>
      <c r="H164" s="134" t="s">
        <v>96</v>
      </c>
      <c r="I164" s="134" t="s">
        <v>47</v>
      </c>
      <c r="J164" s="241">
        <f t="shared" si="6"/>
        <v>18</v>
      </c>
      <c r="K164" s="134">
        <v>10</v>
      </c>
      <c r="L164" s="134">
        <v>8</v>
      </c>
      <c r="M164" s="25">
        <v>7</v>
      </c>
      <c r="N164" s="137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BY164" s="138"/>
      <c r="BZ164" s="138"/>
      <c r="CA164" s="138"/>
      <c r="CB164" s="138"/>
      <c r="CC164" s="138"/>
      <c r="CD164" s="138"/>
      <c r="CE164" s="138"/>
      <c r="CF164" s="138"/>
      <c r="CG164" s="138"/>
      <c r="CH164" s="138"/>
      <c r="CI164" s="138"/>
      <c r="CJ164" s="138"/>
      <c r="CK164" s="138"/>
      <c r="CL164" s="138"/>
      <c r="CM164" s="138"/>
      <c r="CN164" s="138"/>
      <c r="CO164" s="138"/>
      <c r="CP164" s="138"/>
      <c r="CQ164" s="138"/>
      <c r="CR164" s="138"/>
      <c r="CS164" s="138"/>
      <c r="CT164" s="138"/>
      <c r="CU164" s="138"/>
      <c r="CV164" s="138"/>
      <c r="CW164" s="138"/>
      <c r="CX164" s="138"/>
      <c r="CY164" s="138"/>
      <c r="CZ164" s="138"/>
      <c r="DA164" s="138"/>
      <c r="DB164" s="138"/>
      <c r="DC164" s="138"/>
      <c r="DD164" s="138"/>
      <c r="DE164" s="138"/>
      <c r="DF164" s="138"/>
      <c r="DG164" s="138"/>
      <c r="DH164" s="138"/>
      <c r="DI164" s="138"/>
      <c r="DJ164" s="138"/>
      <c r="DK164" s="138"/>
      <c r="DL164" s="138"/>
      <c r="DM164" s="138"/>
      <c r="DN164" s="138"/>
      <c r="DO164" s="138"/>
      <c r="DP164" s="138"/>
      <c r="DQ164" s="138"/>
      <c r="DR164" s="138"/>
      <c r="DS164" s="138"/>
      <c r="DT164" s="138"/>
      <c r="DU164" s="138"/>
      <c r="DV164" s="138"/>
      <c r="DW164" s="138"/>
      <c r="DX164" s="138"/>
      <c r="DY164" s="138"/>
      <c r="DZ164" s="138"/>
      <c r="EA164" s="138"/>
      <c r="EB164" s="138"/>
      <c r="EC164" s="138"/>
      <c r="ED164" s="138"/>
      <c r="EE164" s="138"/>
      <c r="EF164" s="138"/>
      <c r="EG164" s="138"/>
      <c r="EH164" s="138"/>
      <c r="EI164" s="138"/>
      <c r="EJ164" s="138"/>
      <c r="EK164" s="138"/>
      <c r="EL164" s="138"/>
      <c r="EM164" s="138"/>
      <c r="EN164" s="138"/>
      <c r="EO164" s="138"/>
      <c r="EP164" s="138"/>
      <c r="EQ164" s="138"/>
      <c r="ER164" s="138"/>
      <c r="ES164" s="138"/>
      <c r="ET164" s="138"/>
      <c r="EU164" s="138"/>
      <c r="EV164" s="138"/>
      <c r="EW164" s="138"/>
      <c r="EX164" s="138"/>
      <c r="EY164" s="138"/>
      <c r="EZ164" s="138"/>
      <c r="FA164" s="138"/>
      <c r="FB164" s="138"/>
      <c r="FC164" s="138"/>
      <c r="FD164" s="138"/>
      <c r="FE164" s="138"/>
      <c r="FF164" s="138"/>
      <c r="FG164" s="138"/>
      <c r="FH164" s="138"/>
      <c r="FI164" s="138"/>
      <c r="FJ164" s="138"/>
      <c r="FK164" s="138"/>
      <c r="FL164" s="138"/>
      <c r="FM164" s="138"/>
      <c r="FN164" s="138"/>
      <c r="FO164" s="138"/>
      <c r="FP164" s="138"/>
      <c r="FQ164" s="138"/>
      <c r="FR164" s="138"/>
      <c r="FS164" s="138"/>
      <c r="FT164" s="138"/>
      <c r="FU164" s="138"/>
      <c r="FV164" s="138"/>
      <c r="FW164" s="138"/>
      <c r="FX164" s="138"/>
      <c r="FY164" s="138"/>
      <c r="FZ164" s="138"/>
      <c r="GA164" s="138"/>
      <c r="GB164" s="138"/>
      <c r="GC164" s="138"/>
      <c r="GD164" s="138"/>
      <c r="GE164" s="138"/>
      <c r="GF164" s="138"/>
      <c r="GG164" s="138"/>
      <c r="GH164" s="138"/>
      <c r="GI164" s="138"/>
      <c r="GJ164" s="138"/>
      <c r="GK164" s="138"/>
      <c r="GL164" s="138"/>
      <c r="GM164" s="138"/>
      <c r="GN164" s="138"/>
      <c r="GO164" s="138"/>
      <c r="GP164" s="138"/>
      <c r="GQ164" s="138"/>
      <c r="GR164" s="138"/>
      <c r="GS164" s="138"/>
      <c r="GT164" s="138"/>
      <c r="GU164" s="138"/>
      <c r="GV164" s="138"/>
      <c r="GW164" s="138"/>
      <c r="GX164" s="138"/>
      <c r="GY164" s="138"/>
      <c r="GZ164" s="138"/>
      <c r="HA164" s="138"/>
      <c r="HB164" s="138"/>
      <c r="HC164" s="138"/>
      <c r="HD164" s="138"/>
      <c r="HE164" s="138"/>
      <c r="HF164" s="138"/>
      <c r="HG164" s="138"/>
      <c r="HH164" s="138"/>
      <c r="HI164" s="138"/>
      <c r="HJ164" s="138"/>
      <c r="HK164" s="138"/>
      <c r="HL164" s="138"/>
      <c r="HM164" s="138"/>
      <c r="HN164" s="138"/>
      <c r="HO164" s="138"/>
      <c r="HP164" s="138"/>
      <c r="HQ164" s="138"/>
      <c r="HR164" s="138"/>
      <c r="HS164" s="138"/>
      <c r="HT164" s="138"/>
      <c r="HU164" s="138"/>
      <c r="HV164" s="138"/>
      <c r="HW164" s="138"/>
      <c r="HX164" s="138"/>
      <c r="HY164" s="138"/>
      <c r="HZ164" s="138"/>
      <c r="IA164" s="138"/>
      <c r="IB164" s="138"/>
      <c r="IC164" s="138"/>
      <c r="ID164" s="138"/>
      <c r="IE164" s="138"/>
      <c r="IF164" s="138"/>
      <c r="IG164" s="138"/>
      <c r="IH164" s="138"/>
      <c r="II164" s="138"/>
      <c r="IJ164" s="138"/>
      <c r="IK164" s="138"/>
      <c r="IL164" s="138"/>
      <c r="IM164" s="138"/>
      <c r="IN164" s="138"/>
      <c r="IO164" s="138"/>
      <c r="IP164" s="138"/>
      <c r="IQ164" s="138"/>
      <c r="IR164" s="138"/>
      <c r="IS164" s="138"/>
      <c r="IT164" s="138"/>
      <c r="IU164" s="138"/>
      <c r="IV164" s="138"/>
    </row>
    <row r="165" spans="1:256" ht="15.75" thickBot="1">
      <c r="A165" s="262"/>
      <c r="B165" s="284" t="s">
        <v>48</v>
      </c>
      <c r="C165" s="256"/>
      <c r="D165" s="256">
        <f>SUM(D158:D164)</f>
        <v>22</v>
      </c>
      <c r="E165" s="256">
        <f>SUM(E158:E164)</f>
        <v>11</v>
      </c>
      <c r="F165" s="256">
        <f>SUM(F157:F164)</f>
        <v>11</v>
      </c>
      <c r="G165" s="256">
        <f>SUM(G157:G164)</f>
        <v>0</v>
      </c>
      <c r="H165" s="263" t="s">
        <v>49</v>
      </c>
      <c r="I165" s="263" t="s">
        <v>49</v>
      </c>
      <c r="J165" s="263">
        <f>SUM(J157:J164)</f>
        <v>202</v>
      </c>
      <c r="K165" s="263">
        <f>SUM(K157:K164)</f>
        <v>86</v>
      </c>
      <c r="L165" s="263">
        <f>SUM(L157:L164)</f>
        <v>116</v>
      </c>
      <c r="M165" s="278">
        <f>SUM(M157:M164)</f>
        <v>73</v>
      </c>
      <c r="N165" s="137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38"/>
      <c r="BP165" s="138"/>
      <c r="BQ165" s="138"/>
      <c r="BR165" s="138"/>
      <c r="BS165" s="138"/>
      <c r="BT165" s="138"/>
      <c r="BU165" s="138"/>
      <c r="BV165" s="138"/>
      <c r="BW165" s="138"/>
      <c r="BX165" s="138"/>
      <c r="BY165" s="138"/>
      <c r="BZ165" s="138"/>
      <c r="CA165" s="138"/>
      <c r="CB165" s="138"/>
      <c r="CC165" s="138"/>
      <c r="CD165" s="138"/>
      <c r="CE165" s="138"/>
      <c r="CF165" s="138"/>
      <c r="CG165" s="138"/>
      <c r="CH165" s="138"/>
      <c r="CI165" s="138"/>
      <c r="CJ165" s="138"/>
      <c r="CK165" s="138"/>
      <c r="CL165" s="138"/>
      <c r="CM165" s="138"/>
      <c r="CN165" s="138"/>
      <c r="CO165" s="138"/>
      <c r="CP165" s="138"/>
      <c r="CQ165" s="138"/>
      <c r="CR165" s="138"/>
      <c r="CS165" s="138"/>
      <c r="CT165" s="138"/>
      <c r="CU165" s="138"/>
      <c r="CV165" s="138"/>
      <c r="CW165" s="138"/>
      <c r="CX165" s="138"/>
      <c r="CY165" s="138"/>
      <c r="CZ165" s="138"/>
      <c r="DA165" s="138"/>
      <c r="DB165" s="138"/>
      <c r="DC165" s="138"/>
      <c r="DD165" s="138"/>
      <c r="DE165" s="138"/>
      <c r="DF165" s="138"/>
      <c r="DG165" s="138"/>
      <c r="DH165" s="138"/>
      <c r="DI165" s="138"/>
      <c r="DJ165" s="138"/>
      <c r="DK165" s="138"/>
      <c r="DL165" s="138"/>
      <c r="DM165" s="138"/>
      <c r="DN165" s="138"/>
      <c r="DO165" s="138"/>
      <c r="DP165" s="138"/>
      <c r="DQ165" s="138"/>
      <c r="DR165" s="138"/>
      <c r="DS165" s="138"/>
      <c r="DT165" s="138"/>
      <c r="DU165" s="138"/>
      <c r="DV165" s="138"/>
      <c r="DW165" s="138"/>
      <c r="DX165" s="138"/>
      <c r="DY165" s="138"/>
      <c r="DZ165" s="138"/>
      <c r="EA165" s="138"/>
      <c r="EB165" s="138"/>
      <c r="EC165" s="138"/>
      <c r="ED165" s="138"/>
      <c r="EE165" s="138"/>
      <c r="EF165" s="138"/>
      <c r="EG165" s="138"/>
      <c r="EH165" s="138"/>
      <c r="EI165" s="138"/>
      <c r="EJ165" s="138"/>
      <c r="EK165" s="138"/>
      <c r="EL165" s="138"/>
      <c r="EM165" s="138"/>
      <c r="EN165" s="138"/>
      <c r="EO165" s="138"/>
      <c r="EP165" s="138"/>
      <c r="EQ165" s="138"/>
      <c r="ER165" s="138"/>
      <c r="ES165" s="138"/>
      <c r="ET165" s="138"/>
      <c r="EU165" s="138"/>
      <c r="EV165" s="138"/>
      <c r="EW165" s="138"/>
      <c r="EX165" s="138"/>
      <c r="EY165" s="138"/>
      <c r="EZ165" s="138"/>
      <c r="FA165" s="138"/>
      <c r="FB165" s="138"/>
      <c r="FC165" s="138"/>
      <c r="FD165" s="138"/>
      <c r="FE165" s="138"/>
      <c r="FF165" s="138"/>
      <c r="FG165" s="138"/>
      <c r="FH165" s="138"/>
      <c r="FI165" s="138"/>
      <c r="FJ165" s="138"/>
      <c r="FK165" s="138"/>
      <c r="FL165" s="138"/>
      <c r="FM165" s="138"/>
      <c r="FN165" s="138"/>
      <c r="FO165" s="138"/>
      <c r="FP165" s="138"/>
      <c r="FQ165" s="138"/>
      <c r="FR165" s="138"/>
      <c r="FS165" s="138"/>
      <c r="FT165" s="138"/>
      <c r="FU165" s="138"/>
      <c r="FV165" s="138"/>
      <c r="FW165" s="138"/>
      <c r="FX165" s="138"/>
      <c r="FY165" s="138"/>
      <c r="FZ165" s="138"/>
      <c r="GA165" s="138"/>
      <c r="GB165" s="138"/>
      <c r="GC165" s="138"/>
      <c r="GD165" s="138"/>
      <c r="GE165" s="138"/>
      <c r="GF165" s="138"/>
      <c r="GG165" s="138"/>
      <c r="GH165" s="138"/>
      <c r="GI165" s="138"/>
      <c r="GJ165" s="138"/>
      <c r="GK165" s="138"/>
      <c r="GL165" s="138"/>
      <c r="GM165" s="138"/>
      <c r="GN165" s="138"/>
      <c r="GO165" s="138"/>
      <c r="GP165" s="138"/>
      <c r="GQ165" s="138"/>
      <c r="GR165" s="138"/>
      <c r="GS165" s="138"/>
      <c r="GT165" s="138"/>
      <c r="GU165" s="138"/>
      <c r="GV165" s="138"/>
      <c r="GW165" s="138"/>
      <c r="GX165" s="138"/>
      <c r="GY165" s="138"/>
      <c r="GZ165" s="138"/>
      <c r="HA165" s="138"/>
      <c r="HB165" s="138"/>
      <c r="HC165" s="138"/>
      <c r="HD165" s="138"/>
      <c r="HE165" s="138"/>
      <c r="HF165" s="138"/>
      <c r="HG165" s="138"/>
      <c r="HH165" s="138"/>
      <c r="HI165" s="138"/>
      <c r="HJ165" s="138"/>
      <c r="HK165" s="138"/>
      <c r="HL165" s="138"/>
      <c r="HM165" s="138"/>
      <c r="HN165" s="138"/>
      <c r="HO165" s="138"/>
      <c r="HP165" s="138"/>
      <c r="HQ165" s="138"/>
      <c r="HR165" s="138"/>
      <c r="HS165" s="138"/>
      <c r="HT165" s="138"/>
      <c r="HU165" s="138"/>
      <c r="HV165" s="138"/>
      <c r="HW165" s="138"/>
      <c r="HX165" s="138"/>
      <c r="HY165" s="138"/>
      <c r="HZ165" s="138"/>
      <c r="IA165" s="138"/>
      <c r="IB165" s="138"/>
      <c r="IC165" s="138"/>
      <c r="ID165" s="138"/>
      <c r="IE165" s="138"/>
      <c r="IF165" s="138"/>
      <c r="IG165" s="138"/>
      <c r="IH165" s="138"/>
      <c r="II165" s="138"/>
      <c r="IJ165" s="138"/>
      <c r="IK165" s="138"/>
      <c r="IL165" s="138"/>
      <c r="IM165" s="138"/>
      <c r="IN165" s="138"/>
      <c r="IO165" s="138"/>
      <c r="IP165" s="138"/>
      <c r="IQ165" s="138"/>
      <c r="IR165" s="138"/>
      <c r="IS165" s="138"/>
      <c r="IT165" s="138"/>
      <c r="IU165" s="138"/>
      <c r="IV165" s="138"/>
    </row>
    <row r="166" spans="1:256">
      <c r="A166" s="123"/>
      <c r="B166" s="283" t="s">
        <v>50</v>
      </c>
      <c r="C166" s="221"/>
      <c r="D166" s="221">
        <v>0</v>
      </c>
      <c r="E166" s="221">
        <v>0</v>
      </c>
      <c r="F166" s="221">
        <v>0</v>
      </c>
      <c r="G166" s="221">
        <f>SUM(G158:G162)</f>
        <v>0</v>
      </c>
      <c r="H166" s="112" t="s">
        <v>49</v>
      </c>
      <c r="I166" s="112" t="s">
        <v>49</v>
      </c>
      <c r="J166" s="112">
        <v>0</v>
      </c>
      <c r="K166" s="112">
        <v>0</v>
      </c>
      <c r="L166" s="112">
        <v>0</v>
      </c>
      <c r="M166" s="113">
        <v>0</v>
      </c>
      <c r="N166" s="137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8"/>
      <c r="CF166" s="138"/>
      <c r="CG166" s="138"/>
      <c r="CH166" s="138"/>
      <c r="CI166" s="138"/>
      <c r="CJ166" s="138"/>
      <c r="CK166" s="138"/>
      <c r="CL166" s="138"/>
      <c r="CM166" s="138"/>
      <c r="CN166" s="138"/>
      <c r="CO166" s="138"/>
      <c r="CP166" s="138"/>
      <c r="CQ166" s="138"/>
      <c r="CR166" s="138"/>
      <c r="CS166" s="138"/>
      <c r="CT166" s="138"/>
      <c r="CU166" s="138"/>
      <c r="CV166" s="138"/>
      <c r="CW166" s="138"/>
      <c r="CX166" s="138"/>
      <c r="CY166" s="138"/>
      <c r="CZ166" s="138"/>
      <c r="DA166" s="138"/>
      <c r="DB166" s="138"/>
      <c r="DC166" s="138"/>
      <c r="DD166" s="138"/>
      <c r="DE166" s="138"/>
      <c r="DF166" s="138"/>
      <c r="DG166" s="138"/>
      <c r="DH166" s="138"/>
      <c r="DI166" s="138"/>
      <c r="DJ166" s="138"/>
      <c r="DK166" s="138"/>
      <c r="DL166" s="138"/>
      <c r="DM166" s="138"/>
      <c r="DN166" s="138"/>
      <c r="DO166" s="138"/>
      <c r="DP166" s="138"/>
      <c r="DQ166" s="138"/>
      <c r="DR166" s="138"/>
      <c r="DS166" s="138"/>
      <c r="DT166" s="138"/>
      <c r="DU166" s="138"/>
      <c r="DV166" s="138"/>
      <c r="DW166" s="138"/>
      <c r="DX166" s="138"/>
      <c r="DY166" s="138"/>
      <c r="DZ166" s="138"/>
      <c r="EA166" s="138"/>
      <c r="EB166" s="138"/>
      <c r="EC166" s="138"/>
      <c r="ED166" s="138"/>
      <c r="EE166" s="138"/>
      <c r="EF166" s="138"/>
      <c r="EG166" s="138"/>
      <c r="EH166" s="138"/>
      <c r="EI166" s="138"/>
      <c r="EJ166" s="138"/>
      <c r="EK166" s="138"/>
      <c r="EL166" s="138"/>
      <c r="EM166" s="138"/>
      <c r="EN166" s="138"/>
      <c r="EO166" s="138"/>
      <c r="EP166" s="138"/>
      <c r="EQ166" s="138"/>
      <c r="ER166" s="138"/>
      <c r="ES166" s="138"/>
      <c r="ET166" s="138"/>
      <c r="EU166" s="138"/>
      <c r="EV166" s="138"/>
      <c r="EW166" s="138"/>
      <c r="EX166" s="138"/>
      <c r="EY166" s="138"/>
      <c r="EZ166" s="138"/>
      <c r="FA166" s="138"/>
      <c r="FB166" s="138"/>
      <c r="FC166" s="138"/>
      <c r="FD166" s="138"/>
      <c r="FE166" s="138"/>
      <c r="FF166" s="138"/>
      <c r="FG166" s="138"/>
      <c r="FH166" s="138"/>
      <c r="FI166" s="138"/>
      <c r="FJ166" s="138"/>
      <c r="FK166" s="138"/>
      <c r="FL166" s="138"/>
      <c r="FM166" s="138"/>
      <c r="FN166" s="138"/>
      <c r="FO166" s="138"/>
      <c r="FP166" s="138"/>
      <c r="FQ166" s="138"/>
      <c r="FR166" s="138"/>
      <c r="FS166" s="138"/>
      <c r="FT166" s="138"/>
      <c r="FU166" s="138"/>
      <c r="FV166" s="138"/>
      <c r="FW166" s="138"/>
      <c r="FX166" s="138"/>
      <c r="FY166" s="138"/>
      <c r="FZ166" s="138"/>
      <c r="GA166" s="138"/>
      <c r="GB166" s="138"/>
      <c r="GC166" s="138"/>
      <c r="GD166" s="138"/>
      <c r="GE166" s="138"/>
      <c r="GF166" s="138"/>
      <c r="GG166" s="138"/>
      <c r="GH166" s="138"/>
      <c r="GI166" s="138"/>
      <c r="GJ166" s="138"/>
      <c r="GK166" s="138"/>
      <c r="GL166" s="138"/>
      <c r="GM166" s="138"/>
      <c r="GN166" s="138"/>
      <c r="GO166" s="138"/>
      <c r="GP166" s="138"/>
      <c r="GQ166" s="138"/>
      <c r="GR166" s="138"/>
      <c r="GS166" s="138"/>
      <c r="GT166" s="138"/>
      <c r="GU166" s="138"/>
      <c r="GV166" s="138"/>
      <c r="GW166" s="138"/>
      <c r="GX166" s="138"/>
      <c r="GY166" s="138"/>
      <c r="GZ166" s="138"/>
      <c r="HA166" s="138"/>
      <c r="HB166" s="138"/>
      <c r="HC166" s="138"/>
      <c r="HD166" s="138"/>
      <c r="HE166" s="138"/>
      <c r="HF166" s="138"/>
      <c r="HG166" s="138"/>
      <c r="HH166" s="138"/>
      <c r="HI166" s="138"/>
      <c r="HJ166" s="138"/>
      <c r="HK166" s="138"/>
      <c r="HL166" s="138"/>
      <c r="HM166" s="138"/>
      <c r="HN166" s="138"/>
      <c r="HO166" s="138"/>
      <c r="HP166" s="138"/>
      <c r="HQ166" s="138"/>
      <c r="HR166" s="138"/>
      <c r="HS166" s="138"/>
      <c r="HT166" s="138"/>
      <c r="HU166" s="138"/>
      <c r="HV166" s="138"/>
      <c r="HW166" s="138"/>
      <c r="HX166" s="138"/>
      <c r="HY166" s="138"/>
      <c r="HZ166" s="138"/>
      <c r="IA166" s="138"/>
      <c r="IB166" s="138"/>
      <c r="IC166" s="138"/>
      <c r="ID166" s="138"/>
      <c r="IE166" s="138"/>
      <c r="IF166" s="138"/>
      <c r="IG166" s="138"/>
      <c r="IH166" s="138"/>
      <c r="II166" s="138"/>
      <c r="IJ166" s="138"/>
      <c r="IK166" s="138"/>
      <c r="IL166" s="138"/>
      <c r="IM166" s="138"/>
      <c r="IN166" s="138"/>
      <c r="IO166" s="138"/>
      <c r="IP166" s="138"/>
      <c r="IQ166" s="138"/>
      <c r="IR166" s="138"/>
      <c r="IS166" s="138"/>
      <c r="IT166" s="138"/>
      <c r="IU166" s="138"/>
      <c r="IV166" s="138"/>
    </row>
    <row r="167" spans="1:256" ht="15.75" thickBot="1">
      <c r="A167" s="79"/>
      <c r="B167" s="140" t="s">
        <v>51</v>
      </c>
      <c r="C167" s="69"/>
      <c r="D167" s="69">
        <v>0</v>
      </c>
      <c r="E167" s="69">
        <v>0</v>
      </c>
      <c r="F167" s="69">
        <v>0</v>
      </c>
      <c r="G167" s="69">
        <v>0</v>
      </c>
      <c r="H167" s="80" t="s">
        <v>49</v>
      </c>
      <c r="I167" s="80" t="s">
        <v>49</v>
      </c>
      <c r="J167" s="80">
        <v>0</v>
      </c>
      <c r="K167" s="80">
        <v>0</v>
      </c>
      <c r="L167" s="80">
        <v>0</v>
      </c>
      <c r="M167" s="81">
        <v>0</v>
      </c>
      <c r="N167" s="137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8"/>
      <c r="CF167" s="138"/>
      <c r="CG167" s="138"/>
      <c r="CH167" s="138"/>
      <c r="CI167" s="138"/>
      <c r="CJ167" s="138"/>
      <c r="CK167" s="138"/>
      <c r="CL167" s="138"/>
      <c r="CM167" s="138"/>
      <c r="CN167" s="138"/>
      <c r="CO167" s="138"/>
      <c r="CP167" s="138"/>
      <c r="CQ167" s="138"/>
      <c r="CR167" s="138"/>
      <c r="CS167" s="138"/>
      <c r="CT167" s="138"/>
      <c r="CU167" s="138"/>
      <c r="CV167" s="138"/>
      <c r="CW167" s="138"/>
      <c r="CX167" s="138"/>
      <c r="CY167" s="138"/>
      <c r="CZ167" s="138"/>
      <c r="DA167" s="138"/>
      <c r="DB167" s="138"/>
      <c r="DC167" s="138"/>
      <c r="DD167" s="138"/>
      <c r="DE167" s="138"/>
      <c r="DF167" s="138"/>
      <c r="DG167" s="138"/>
      <c r="DH167" s="138"/>
      <c r="DI167" s="138"/>
      <c r="DJ167" s="138"/>
      <c r="DK167" s="138"/>
      <c r="DL167" s="138"/>
      <c r="DM167" s="138"/>
      <c r="DN167" s="138"/>
      <c r="DO167" s="138"/>
      <c r="DP167" s="138"/>
      <c r="DQ167" s="138"/>
      <c r="DR167" s="138"/>
      <c r="DS167" s="138"/>
      <c r="DT167" s="138"/>
      <c r="DU167" s="138"/>
      <c r="DV167" s="138"/>
      <c r="DW167" s="138"/>
      <c r="DX167" s="138"/>
      <c r="DY167" s="138"/>
      <c r="DZ167" s="138"/>
      <c r="EA167" s="138"/>
      <c r="EB167" s="138"/>
      <c r="EC167" s="138"/>
      <c r="ED167" s="138"/>
      <c r="EE167" s="138"/>
      <c r="EF167" s="138"/>
      <c r="EG167" s="138"/>
      <c r="EH167" s="138"/>
      <c r="EI167" s="138"/>
      <c r="EJ167" s="138"/>
      <c r="EK167" s="138"/>
      <c r="EL167" s="138"/>
      <c r="EM167" s="138"/>
      <c r="EN167" s="138"/>
      <c r="EO167" s="138"/>
      <c r="EP167" s="138"/>
      <c r="EQ167" s="138"/>
      <c r="ER167" s="138"/>
      <c r="ES167" s="138"/>
      <c r="ET167" s="138"/>
      <c r="EU167" s="138"/>
      <c r="EV167" s="138"/>
      <c r="EW167" s="138"/>
      <c r="EX167" s="138"/>
      <c r="EY167" s="138"/>
      <c r="EZ167" s="138"/>
      <c r="FA167" s="138"/>
      <c r="FB167" s="138"/>
      <c r="FC167" s="138"/>
      <c r="FD167" s="138"/>
      <c r="FE167" s="138"/>
      <c r="FF167" s="138"/>
      <c r="FG167" s="138"/>
      <c r="FH167" s="138"/>
      <c r="FI167" s="138"/>
      <c r="FJ167" s="138"/>
      <c r="FK167" s="138"/>
      <c r="FL167" s="138"/>
      <c r="FM167" s="138"/>
      <c r="FN167" s="138"/>
      <c r="FO167" s="138"/>
      <c r="FP167" s="138"/>
      <c r="FQ167" s="138"/>
      <c r="FR167" s="138"/>
      <c r="FS167" s="138"/>
      <c r="FT167" s="138"/>
      <c r="FU167" s="138"/>
      <c r="FV167" s="138"/>
      <c r="FW167" s="138"/>
      <c r="FX167" s="138"/>
      <c r="FY167" s="138"/>
      <c r="FZ167" s="138"/>
      <c r="GA167" s="138"/>
      <c r="GB167" s="138"/>
      <c r="GC167" s="138"/>
      <c r="GD167" s="138"/>
      <c r="GE167" s="138"/>
      <c r="GF167" s="138"/>
      <c r="GG167" s="138"/>
      <c r="GH167" s="138"/>
      <c r="GI167" s="138"/>
      <c r="GJ167" s="138"/>
      <c r="GK167" s="138"/>
      <c r="GL167" s="138"/>
      <c r="GM167" s="138"/>
      <c r="GN167" s="138"/>
      <c r="GO167" s="138"/>
      <c r="GP167" s="138"/>
      <c r="GQ167" s="138"/>
      <c r="GR167" s="138"/>
      <c r="GS167" s="138"/>
      <c r="GT167" s="138"/>
      <c r="GU167" s="138"/>
      <c r="GV167" s="138"/>
      <c r="GW167" s="138"/>
      <c r="GX167" s="138"/>
      <c r="GY167" s="138"/>
      <c r="GZ167" s="138"/>
      <c r="HA167" s="138"/>
      <c r="HB167" s="138"/>
      <c r="HC167" s="138"/>
      <c r="HD167" s="138"/>
      <c r="HE167" s="138"/>
      <c r="HF167" s="138"/>
      <c r="HG167" s="138"/>
      <c r="HH167" s="138"/>
      <c r="HI167" s="138"/>
      <c r="HJ167" s="138"/>
      <c r="HK167" s="138"/>
      <c r="HL167" s="138"/>
      <c r="HM167" s="138"/>
      <c r="HN167" s="138"/>
      <c r="HO167" s="138"/>
      <c r="HP167" s="138"/>
      <c r="HQ167" s="138"/>
      <c r="HR167" s="138"/>
      <c r="HS167" s="138"/>
      <c r="HT167" s="138"/>
      <c r="HU167" s="138"/>
      <c r="HV167" s="138"/>
      <c r="HW167" s="138"/>
      <c r="HX167" s="138"/>
      <c r="HY167" s="138"/>
      <c r="HZ167" s="138"/>
      <c r="IA167" s="138"/>
      <c r="IB167" s="138"/>
      <c r="IC167" s="138"/>
      <c r="ID167" s="138"/>
      <c r="IE167" s="138"/>
      <c r="IF167" s="138"/>
      <c r="IG167" s="138"/>
      <c r="IH167" s="138"/>
      <c r="II167" s="138"/>
      <c r="IJ167" s="138"/>
      <c r="IK167" s="138"/>
      <c r="IL167" s="138"/>
      <c r="IM167" s="138"/>
      <c r="IN167" s="138"/>
      <c r="IO167" s="138"/>
      <c r="IP167" s="138"/>
      <c r="IQ167" s="138"/>
      <c r="IR167" s="138"/>
      <c r="IS167" s="138"/>
      <c r="IT167" s="138"/>
      <c r="IU167" s="138"/>
      <c r="IV167" s="138"/>
    </row>
    <row r="168" spans="1:256" ht="15.75" thickBot="1">
      <c r="A168" s="26" t="s">
        <v>82</v>
      </c>
      <c r="B168" s="141" t="s">
        <v>71</v>
      </c>
      <c r="C168" s="143"/>
      <c r="D168" s="142"/>
      <c r="E168" s="142"/>
      <c r="F168" s="142"/>
      <c r="G168" s="143"/>
      <c r="H168" s="34"/>
      <c r="I168" s="34"/>
      <c r="J168" s="34"/>
      <c r="K168" s="34"/>
      <c r="L168" s="34"/>
      <c r="M168" s="97"/>
      <c r="N168" s="137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8"/>
      <c r="CF168" s="138"/>
      <c r="CG168" s="138"/>
      <c r="CH168" s="138"/>
      <c r="CI168" s="138"/>
      <c r="CJ168" s="138"/>
      <c r="CK168" s="138"/>
      <c r="CL168" s="138"/>
      <c r="CM168" s="138"/>
      <c r="CN168" s="138"/>
      <c r="CO168" s="138"/>
      <c r="CP168" s="138"/>
      <c r="CQ168" s="138"/>
      <c r="CR168" s="138"/>
      <c r="CS168" s="138"/>
      <c r="CT168" s="138"/>
      <c r="CU168" s="138"/>
      <c r="CV168" s="138"/>
      <c r="CW168" s="138"/>
      <c r="CX168" s="138"/>
      <c r="CY168" s="138"/>
      <c r="CZ168" s="138"/>
      <c r="DA168" s="138"/>
      <c r="DB168" s="138"/>
      <c r="DC168" s="138"/>
      <c r="DD168" s="138"/>
      <c r="DE168" s="138"/>
      <c r="DF168" s="138"/>
      <c r="DG168" s="138"/>
      <c r="DH168" s="138"/>
      <c r="DI168" s="138"/>
      <c r="DJ168" s="138"/>
      <c r="DK168" s="138"/>
      <c r="DL168" s="138"/>
      <c r="DM168" s="138"/>
      <c r="DN168" s="138"/>
      <c r="DO168" s="138"/>
      <c r="DP168" s="138"/>
      <c r="DQ168" s="138"/>
      <c r="DR168" s="138"/>
      <c r="DS168" s="138"/>
      <c r="DT168" s="138"/>
      <c r="DU168" s="138"/>
      <c r="DV168" s="138"/>
      <c r="DW168" s="138"/>
      <c r="DX168" s="138"/>
      <c r="DY168" s="138"/>
      <c r="DZ168" s="138"/>
      <c r="EA168" s="138"/>
      <c r="EB168" s="138"/>
      <c r="EC168" s="138"/>
      <c r="ED168" s="138"/>
      <c r="EE168" s="138"/>
      <c r="EF168" s="138"/>
      <c r="EG168" s="138"/>
      <c r="EH168" s="138"/>
      <c r="EI168" s="138"/>
      <c r="EJ168" s="138"/>
      <c r="EK168" s="138"/>
      <c r="EL168" s="138"/>
      <c r="EM168" s="138"/>
      <c r="EN168" s="138"/>
      <c r="EO168" s="138"/>
      <c r="EP168" s="138"/>
      <c r="EQ168" s="138"/>
      <c r="ER168" s="138"/>
      <c r="ES168" s="138"/>
      <c r="ET168" s="138"/>
      <c r="EU168" s="138"/>
      <c r="EV168" s="138"/>
      <c r="EW168" s="138"/>
      <c r="EX168" s="138"/>
      <c r="EY168" s="138"/>
      <c r="EZ168" s="138"/>
      <c r="FA168" s="138"/>
      <c r="FB168" s="138"/>
      <c r="FC168" s="138"/>
      <c r="FD168" s="138"/>
      <c r="FE168" s="138"/>
      <c r="FF168" s="138"/>
      <c r="FG168" s="138"/>
      <c r="FH168" s="138"/>
      <c r="FI168" s="138"/>
      <c r="FJ168" s="138"/>
      <c r="FK168" s="138"/>
      <c r="FL168" s="138"/>
      <c r="FM168" s="138"/>
      <c r="FN168" s="138"/>
      <c r="FO168" s="138"/>
      <c r="FP168" s="138"/>
      <c r="FQ168" s="138"/>
      <c r="FR168" s="138"/>
      <c r="FS168" s="138"/>
      <c r="FT168" s="138"/>
      <c r="FU168" s="138"/>
      <c r="FV168" s="138"/>
      <c r="FW168" s="138"/>
      <c r="FX168" s="138"/>
      <c r="FY168" s="138"/>
      <c r="FZ168" s="138"/>
      <c r="GA168" s="138"/>
      <c r="GB168" s="138"/>
      <c r="GC168" s="138"/>
      <c r="GD168" s="138"/>
      <c r="GE168" s="138"/>
      <c r="GF168" s="138"/>
      <c r="GG168" s="138"/>
      <c r="GH168" s="138"/>
      <c r="GI168" s="138"/>
      <c r="GJ168" s="138"/>
      <c r="GK168" s="138"/>
      <c r="GL168" s="138"/>
      <c r="GM168" s="138"/>
      <c r="GN168" s="138"/>
      <c r="GO168" s="138"/>
      <c r="GP168" s="138"/>
      <c r="GQ168" s="138"/>
      <c r="GR168" s="138"/>
      <c r="GS168" s="138"/>
      <c r="GT168" s="138"/>
      <c r="GU168" s="138"/>
      <c r="GV168" s="138"/>
      <c r="GW168" s="138"/>
      <c r="GX168" s="138"/>
      <c r="GY168" s="138"/>
      <c r="GZ168" s="138"/>
      <c r="HA168" s="138"/>
      <c r="HB168" s="138"/>
      <c r="HC168" s="138"/>
      <c r="HD168" s="138"/>
      <c r="HE168" s="138"/>
      <c r="HF168" s="138"/>
      <c r="HG168" s="138"/>
      <c r="HH168" s="138"/>
      <c r="HI168" s="138"/>
      <c r="HJ168" s="138"/>
      <c r="HK168" s="138"/>
      <c r="HL168" s="138"/>
      <c r="HM168" s="138"/>
      <c r="HN168" s="138"/>
      <c r="HO168" s="138"/>
      <c r="HP168" s="138"/>
      <c r="HQ168" s="138"/>
      <c r="HR168" s="138"/>
      <c r="HS168" s="138"/>
      <c r="HT168" s="138"/>
      <c r="HU168" s="138"/>
      <c r="HV168" s="138"/>
      <c r="HW168" s="138"/>
      <c r="HX168" s="138"/>
      <c r="HY168" s="138"/>
      <c r="HZ168" s="138"/>
      <c r="IA168" s="138"/>
      <c r="IB168" s="138"/>
      <c r="IC168" s="138"/>
      <c r="ID168" s="138"/>
      <c r="IE168" s="138"/>
      <c r="IF168" s="138"/>
      <c r="IG168" s="138"/>
      <c r="IH168" s="138"/>
      <c r="II168" s="138"/>
      <c r="IJ168" s="138"/>
      <c r="IK168" s="138"/>
      <c r="IL168" s="138"/>
      <c r="IM168" s="138"/>
      <c r="IN168" s="138"/>
      <c r="IO168" s="138"/>
      <c r="IP168" s="138"/>
      <c r="IQ168" s="138"/>
      <c r="IR168" s="138"/>
      <c r="IS168" s="138"/>
      <c r="IT168" s="138"/>
      <c r="IU168" s="138"/>
      <c r="IV168" s="138"/>
    </row>
    <row r="169" spans="1:256" s="62" customFormat="1">
      <c r="A169" s="52"/>
      <c r="B169" s="124" t="s">
        <v>108</v>
      </c>
      <c r="C169" s="118"/>
      <c r="D169" s="153"/>
      <c r="E169" s="153"/>
      <c r="F169" s="153"/>
      <c r="G169" s="118"/>
      <c r="H169" s="55"/>
      <c r="I169" s="55"/>
      <c r="J169" s="55"/>
      <c r="K169" s="55"/>
      <c r="L169" s="55"/>
      <c r="M169" s="57"/>
      <c r="N169" s="137"/>
      <c r="O169" s="216"/>
    </row>
    <row r="170" spans="1:256">
      <c r="A170" s="84"/>
      <c r="B170" s="93" t="s">
        <v>48</v>
      </c>
      <c r="C170" s="112" t="s">
        <v>49</v>
      </c>
      <c r="D170" s="112"/>
      <c r="E170" s="112"/>
      <c r="F170" s="112"/>
      <c r="G170" s="112"/>
      <c r="H170" s="112" t="s">
        <v>49</v>
      </c>
      <c r="I170" s="112" t="s">
        <v>49</v>
      </c>
      <c r="J170" s="112"/>
      <c r="K170" s="112"/>
      <c r="L170" s="112"/>
      <c r="M170" s="113"/>
      <c r="N170" s="137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  <c r="BJ170" s="138"/>
      <c r="BK170" s="138"/>
      <c r="BL170" s="138"/>
      <c r="BM170" s="138"/>
      <c r="BN170" s="138"/>
      <c r="BO170" s="138"/>
      <c r="BP170" s="138"/>
      <c r="BQ170" s="138"/>
      <c r="BR170" s="138"/>
      <c r="BS170" s="138"/>
      <c r="BT170" s="138"/>
      <c r="BU170" s="138"/>
      <c r="BV170" s="138"/>
      <c r="BW170" s="138"/>
      <c r="BX170" s="138"/>
      <c r="BY170" s="138"/>
      <c r="BZ170" s="138"/>
      <c r="CA170" s="138"/>
      <c r="CB170" s="138"/>
      <c r="CC170" s="138"/>
      <c r="CD170" s="138"/>
      <c r="CE170" s="138"/>
      <c r="CF170" s="138"/>
      <c r="CG170" s="138"/>
      <c r="CH170" s="138"/>
      <c r="CI170" s="138"/>
      <c r="CJ170" s="138"/>
      <c r="CK170" s="138"/>
      <c r="CL170" s="138"/>
      <c r="CM170" s="138"/>
      <c r="CN170" s="138"/>
      <c r="CO170" s="138"/>
      <c r="CP170" s="138"/>
      <c r="CQ170" s="138"/>
      <c r="CR170" s="138"/>
      <c r="CS170" s="138"/>
      <c r="CT170" s="138"/>
      <c r="CU170" s="138"/>
      <c r="CV170" s="138"/>
      <c r="CW170" s="138"/>
      <c r="CX170" s="138"/>
      <c r="CY170" s="138"/>
      <c r="CZ170" s="138"/>
      <c r="DA170" s="138"/>
      <c r="DB170" s="138"/>
      <c r="DC170" s="138"/>
      <c r="DD170" s="138"/>
      <c r="DE170" s="138"/>
      <c r="DF170" s="138"/>
      <c r="DG170" s="138"/>
      <c r="DH170" s="138"/>
      <c r="DI170" s="138"/>
      <c r="DJ170" s="138"/>
      <c r="DK170" s="138"/>
      <c r="DL170" s="138"/>
      <c r="DM170" s="138"/>
      <c r="DN170" s="138"/>
      <c r="DO170" s="138"/>
      <c r="DP170" s="138"/>
      <c r="DQ170" s="138"/>
      <c r="DR170" s="138"/>
      <c r="DS170" s="138"/>
      <c r="DT170" s="138"/>
      <c r="DU170" s="138"/>
      <c r="DV170" s="138"/>
      <c r="DW170" s="138"/>
      <c r="DX170" s="138"/>
      <c r="DY170" s="138"/>
      <c r="DZ170" s="138"/>
      <c r="EA170" s="138"/>
      <c r="EB170" s="138"/>
      <c r="EC170" s="138"/>
      <c r="ED170" s="138"/>
      <c r="EE170" s="138"/>
      <c r="EF170" s="138"/>
      <c r="EG170" s="138"/>
      <c r="EH170" s="138"/>
      <c r="EI170" s="138"/>
      <c r="EJ170" s="138"/>
      <c r="EK170" s="138"/>
      <c r="EL170" s="138"/>
      <c r="EM170" s="138"/>
      <c r="EN170" s="138"/>
      <c r="EO170" s="138"/>
      <c r="EP170" s="138"/>
      <c r="EQ170" s="138"/>
      <c r="ER170" s="138"/>
      <c r="ES170" s="138"/>
      <c r="ET170" s="138"/>
      <c r="EU170" s="138"/>
      <c r="EV170" s="138"/>
      <c r="EW170" s="138"/>
      <c r="EX170" s="138"/>
      <c r="EY170" s="138"/>
      <c r="EZ170" s="138"/>
      <c r="FA170" s="138"/>
      <c r="FB170" s="138"/>
      <c r="FC170" s="138"/>
      <c r="FD170" s="138"/>
      <c r="FE170" s="138"/>
      <c r="FF170" s="138"/>
      <c r="FG170" s="138"/>
      <c r="FH170" s="138"/>
      <c r="FI170" s="138"/>
      <c r="FJ170" s="138"/>
      <c r="FK170" s="138"/>
      <c r="FL170" s="138"/>
      <c r="FM170" s="138"/>
      <c r="FN170" s="138"/>
      <c r="FO170" s="138"/>
      <c r="FP170" s="138"/>
      <c r="FQ170" s="138"/>
      <c r="FR170" s="138"/>
      <c r="FS170" s="138"/>
      <c r="FT170" s="138"/>
      <c r="FU170" s="138"/>
      <c r="FV170" s="138"/>
      <c r="FW170" s="138"/>
      <c r="FX170" s="138"/>
      <c r="FY170" s="138"/>
      <c r="FZ170" s="138"/>
      <c r="GA170" s="138"/>
      <c r="GB170" s="138"/>
      <c r="GC170" s="138"/>
      <c r="GD170" s="138"/>
      <c r="GE170" s="138"/>
      <c r="GF170" s="138"/>
      <c r="GG170" s="138"/>
      <c r="GH170" s="138"/>
      <c r="GI170" s="138"/>
      <c r="GJ170" s="138"/>
      <c r="GK170" s="138"/>
      <c r="GL170" s="138"/>
      <c r="GM170" s="138"/>
      <c r="GN170" s="138"/>
      <c r="GO170" s="138"/>
      <c r="GP170" s="138"/>
      <c r="GQ170" s="138"/>
      <c r="GR170" s="138"/>
      <c r="GS170" s="138"/>
      <c r="GT170" s="138"/>
      <c r="GU170" s="138"/>
      <c r="GV170" s="138"/>
      <c r="GW170" s="138"/>
      <c r="GX170" s="138"/>
      <c r="GY170" s="138"/>
      <c r="GZ170" s="138"/>
      <c r="HA170" s="138"/>
      <c r="HB170" s="138"/>
      <c r="HC170" s="138"/>
      <c r="HD170" s="138"/>
      <c r="HE170" s="138"/>
      <c r="HF170" s="138"/>
      <c r="HG170" s="138"/>
      <c r="HH170" s="138"/>
      <c r="HI170" s="138"/>
      <c r="HJ170" s="138"/>
      <c r="HK170" s="138"/>
      <c r="HL170" s="138"/>
      <c r="HM170" s="138"/>
      <c r="HN170" s="138"/>
      <c r="HO170" s="138"/>
      <c r="HP170" s="138"/>
      <c r="HQ170" s="138"/>
      <c r="HR170" s="138"/>
      <c r="HS170" s="138"/>
      <c r="HT170" s="138"/>
      <c r="HU170" s="138"/>
      <c r="HV170" s="138"/>
      <c r="HW170" s="138"/>
      <c r="HX170" s="138"/>
      <c r="HY170" s="138"/>
      <c r="HZ170" s="138"/>
      <c r="IA170" s="138"/>
      <c r="IB170" s="138"/>
      <c r="IC170" s="138"/>
      <c r="ID170" s="138"/>
      <c r="IE170" s="138"/>
      <c r="IF170" s="138"/>
      <c r="IG170" s="138"/>
      <c r="IH170" s="138"/>
      <c r="II170" s="138"/>
      <c r="IJ170" s="138"/>
      <c r="IK170" s="138"/>
      <c r="IL170" s="138"/>
      <c r="IM170" s="138"/>
      <c r="IN170" s="138"/>
      <c r="IO170" s="138"/>
      <c r="IP170" s="138"/>
      <c r="IQ170" s="138"/>
      <c r="IR170" s="138"/>
      <c r="IS170" s="138"/>
      <c r="IT170" s="138"/>
      <c r="IU170" s="138"/>
      <c r="IV170" s="138"/>
    </row>
    <row r="171" spans="1:256">
      <c r="A171" s="1"/>
      <c r="B171" s="62" t="s">
        <v>50</v>
      </c>
      <c r="C171" s="94" t="s">
        <v>49</v>
      </c>
      <c r="D171" s="94"/>
      <c r="E171" s="94"/>
      <c r="F171" s="94"/>
      <c r="G171" s="94"/>
      <c r="H171" s="94" t="s">
        <v>49</v>
      </c>
      <c r="I171" s="94" t="s">
        <v>49</v>
      </c>
      <c r="J171" s="94"/>
      <c r="K171" s="94"/>
      <c r="L171" s="94"/>
      <c r="M171" s="100"/>
      <c r="N171" s="137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  <c r="BG171" s="138"/>
      <c r="BH171" s="138"/>
      <c r="BI171" s="138"/>
      <c r="BJ171" s="138"/>
      <c r="BK171" s="138"/>
      <c r="BL171" s="138"/>
      <c r="BM171" s="138"/>
      <c r="BN171" s="138"/>
      <c r="BO171" s="138"/>
      <c r="BP171" s="138"/>
      <c r="BQ171" s="138"/>
      <c r="BR171" s="138"/>
      <c r="BS171" s="138"/>
      <c r="BT171" s="138"/>
      <c r="BU171" s="138"/>
      <c r="BV171" s="138"/>
      <c r="BW171" s="138"/>
      <c r="BX171" s="138"/>
      <c r="BY171" s="138"/>
      <c r="BZ171" s="138"/>
      <c r="CA171" s="138"/>
      <c r="CB171" s="138"/>
      <c r="CC171" s="138"/>
      <c r="CD171" s="138"/>
      <c r="CE171" s="138"/>
      <c r="CF171" s="138"/>
      <c r="CG171" s="138"/>
      <c r="CH171" s="138"/>
      <c r="CI171" s="138"/>
      <c r="CJ171" s="138"/>
      <c r="CK171" s="138"/>
      <c r="CL171" s="138"/>
      <c r="CM171" s="138"/>
      <c r="CN171" s="138"/>
      <c r="CO171" s="138"/>
      <c r="CP171" s="138"/>
      <c r="CQ171" s="138"/>
      <c r="CR171" s="138"/>
      <c r="CS171" s="138"/>
      <c r="CT171" s="138"/>
      <c r="CU171" s="138"/>
      <c r="CV171" s="138"/>
      <c r="CW171" s="138"/>
      <c r="CX171" s="138"/>
      <c r="CY171" s="138"/>
      <c r="CZ171" s="138"/>
      <c r="DA171" s="138"/>
      <c r="DB171" s="138"/>
      <c r="DC171" s="138"/>
      <c r="DD171" s="138"/>
      <c r="DE171" s="138"/>
      <c r="DF171" s="138"/>
      <c r="DG171" s="138"/>
      <c r="DH171" s="138"/>
      <c r="DI171" s="138"/>
      <c r="DJ171" s="138"/>
      <c r="DK171" s="138"/>
      <c r="DL171" s="138"/>
      <c r="DM171" s="138"/>
      <c r="DN171" s="138"/>
      <c r="DO171" s="138"/>
      <c r="DP171" s="138"/>
      <c r="DQ171" s="138"/>
      <c r="DR171" s="138"/>
      <c r="DS171" s="138"/>
      <c r="DT171" s="138"/>
      <c r="DU171" s="138"/>
      <c r="DV171" s="138"/>
      <c r="DW171" s="138"/>
      <c r="DX171" s="138"/>
      <c r="DY171" s="138"/>
      <c r="DZ171" s="138"/>
      <c r="EA171" s="138"/>
      <c r="EB171" s="138"/>
      <c r="EC171" s="138"/>
      <c r="ED171" s="138"/>
      <c r="EE171" s="138"/>
      <c r="EF171" s="138"/>
      <c r="EG171" s="138"/>
      <c r="EH171" s="138"/>
      <c r="EI171" s="138"/>
      <c r="EJ171" s="138"/>
      <c r="EK171" s="138"/>
      <c r="EL171" s="138"/>
      <c r="EM171" s="138"/>
      <c r="EN171" s="138"/>
      <c r="EO171" s="138"/>
      <c r="EP171" s="138"/>
      <c r="EQ171" s="138"/>
      <c r="ER171" s="138"/>
      <c r="ES171" s="138"/>
      <c r="ET171" s="138"/>
      <c r="EU171" s="138"/>
      <c r="EV171" s="138"/>
      <c r="EW171" s="138"/>
      <c r="EX171" s="138"/>
      <c r="EY171" s="138"/>
      <c r="EZ171" s="138"/>
      <c r="FA171" s="138"/>
      <c r="FB171" s="138"/>
      <c r="FC171" s="138"/>
      <c r="FD171" s="138"/>
      <c r="FE171" s="138"/>
      <c r="FF171" s="138"/>
      <c r="FG171" s="138"/>
      <c r="FH171" s="138"/>
      <c r="FI171" s="138"/>
      <c r="FJ171" s="138"/>
      <c r="FK171" s="138"/>
      <c r="FL171" s="138"/>
      <c r="FM171" s="138"/>
      <c r="FN171" s="138"/>
      <c r="FO171" s="138"/>
      <c r="FP171" s="138"/>
      <c r="FQ171" s="138"/>
      <c r="FR171" s="138"/>
      <c r="FS171" s="138"/>
      <c r="FT171" s="138"/>
      <c r="FU171" s="138"/>
      <c r="FV171" s="138"/>
      <c r="FW171" s="138"/>
      <c r="FX171" s="138"/>
      <c r="FY171" s="138"/>
      <c r="FZ171" s="138"/>
      <c r="GA171" s="138"/>
      <c r="GB171" s="138"/>
      <c r="GC171" s="138"/>
      <c r="GD171" s="138"/>
      <c r="GE171" s="138"/>
      <c r="GF171" s="138"/>
      <c r="GG171" s="138"/>
      <c r="GH171" s="138"/>
      <c r="GI171" s="138"/>
      <c r="GJ171" s="138"/>
      <c r="GK171" s="138"/>
      <c r="GL171" s="138"/>
      <c r="GM171" s="138"/>
      <c r="GN171" s="138"/>
      <c r="GO171" s="138"/>
      <c r="GP171" s="138"/>
      <c r="GQ171" s="138"/>
      <c r="GR171" s="138"/>
      <c r="GS171" s="138"/>
      <c r="GT171" s="138"/>
      <c r="GU171" s="138"/>
      <c r="GV171" s="138"/>
      <c r="GW171" s="138"/>
      <c r="GX171" s="138"/>
      <c r="GY171" s="138"/>
      <c r="GZ171" s="138"/>
      <c r="HA171" s="138"/>
      <c r="HB171" s="138"/>
      <c r="HC171" s="138"/>
      <c r="HD171" s="138"/>
      <c r="HE171" s="138"/>
      <c r="HF171" s="138"/>
      <c r="HG171" s="138"/>
      <c r="HH171" s="138"/>
      <c r="HI171" s="138"/>
      <c r="HJ171" s="138"/>
      <c r="HK171" s="138"/>
      <c r="HL171" s="138"/>
      <c r="HM171" s="138"/>
      <c r="HN171" s="138"/>
      <c r="HO171" s="138"/>
      <c r="HP171" s="138"/>
      <c r="HQ171" s="138"/>
      <c r="HR171" s="138"/>
      <c r="HS171" s="138"/>
      <c r="HT171" s="138"/>
      <c r="HU171" s="138"/>
      <c r="HV171" s="138"/>
      <c r="HW171" s="138"/>
      <c r="HX171" s="138"/>
      <c r="HY171" s="138"/>
      <c r="HZ171" s="138"/>
      <c r="IA171" s="138"/>
      <c r="IB171" s="138"/>
      <c r="IC171" s="138"/>
      <c r="ID171" s="138"/>
      <c r="IE171" s="138"/>
      <c r="IF171" s="138"/>
      <c r="IG171" s="138"/>
      <c r="IH171" s="138"/>
      <c r="II171" s="138"/>
      <c r="IJ171" s="138"/>
      <c r="IK171" s="138"/>
      <c r="IL171" s="138"/>
      <c r="IM171" s="138"/>
      <c r="IN171" s="138"/>
      <c r="IO171" s="138"/>
      <c r="IP171" s="138"/>
      <c r="IQ171" s="138"/>
      <c r="IR171" s="138"/>
      <c r="IS171" s="138"/>
      <c r="IT171" s="138"/>
      <c r="IU171" s="138"/>
      <c r="IV171" s="138"/>
    </row>
    <row r="172" spans="1:256" ht="15.75" thickBot="1">
      <c r="A172" s="67"/>
      <c r="B172" s="68" t="s">
        <v>51</v>
      </c>
      <c r="C172" s="80" t="s">
        <v>49</v>
      </c>
      <c r="D172" s="80"/>
      <c r="E172" s="80"/>
      <c r="F172" s="80"/>
      <c r="G172" s="80"/>
      <c r="H172" s="80" t="s">
        <v>49</v>
      </c>
      <c r="I172" s="80" t="s">
        <v>49</v>
      </c>
      <c r="J172" s="80"/>
      <c r="K172" s="80"/>
      <c r="L172" s="80"/>
      <c r="M172" s="81"/>
      <c r="N172" s="137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  <c r="BG172" s="138"/>
      <c r="BH172" s="138"/>
      <c r="BI172" s="138"/>
      <c r="BJ172" s="138"/>
      <c r="BK172" s="138"/>
      <c r="BL172" s="138"/>
      <c r="BM172" s="138"/>
      <c r="BN172" s="138"/>
      <c r="BO172" s="138"/>
      <c r="BP172" s="138"/>
      <c r="BQ172" s="138"/>
      <c r="BR172" s="138"/>
      <c r="BS172" s="138"/>
      <c r="BT172" s="138"/>
      <c r="BU172" s="138"/>
      <c r="BV172" s="138"/>
      <c r="BW172" s="138"/>
      <c r="BX172" s="138"/>
      <c r="BY172" s="138"/>
      <c r="BZ172" s="138"/>
      <c r="CA172" s="138"/>
      <c r="CB172" s="138"/>
      <c r="CC172" s="138"/>
      <c r="CD172" s="138"/>
      <c r="CE172" s="138"/>
      <c r="CF172" s="138"/>
      <c r="CG172" s="138"/>
      <c r="CH172" s="138"/>
      <c r="CI172" s="138"/>
      <c r="CJ172" s="138"/>
      <c r="CK172" s="138"/>
      <c r="CL172" s="138"/>
      <c r="CM172" s="138"/>
      <c r="CN172" s="138"/>
      <c r="CO172" s="138"/>
      <c r="CP172" s="138"/>
      <c r="CQ172" s="138"/>
      <c r="CR172" s="138"/>
      <c r="CS172" s="138"/>
      <c r="CT172" s="138"/>
      <c r="CU172" s="138"/>
      <c r="CV172" s="138"/>
      <c r="CW172" s="138"/>
      <c r="CX172" s="138"/>
      <c r="CY172" s="138"/>
      <c r="CZ172" s="138"/>
      <c r="DA172" s="138"/>
      <c r="DB172" s="138"/>
      <c r="DC172" s="138"/>
      <c r="DD172" s="138"/>
      <c r="DE172" s="138"/>
      <c r="DF172" s="138"/>
      <c r="DG172" s="138"/>
      <c r="DH172" s="138"/>
      <c r="DI172" s="138"/>
      <c r="DJ172" s="138"/>
      <c r="DK172" s="138"/>
      <c r="DL172" s="138"/>
      <c r="DM172" s="138"/>
      <c r="DN172" s="138"/>
      <c r="DO172" s="138"/>
      <c r="DP172" s="138"/>
      <c r="DQ172" s="138"/>
      <c r="DR172" s="138"/>
      <c r="DS172" s="138"/>
      <c r="DT172" s="138"/>
      <c r="DU172" s="138"/>
      <c r="DV172" s="138"/>
      <c r="DW172" s="138"/>
      <c r="DX172" s="138"/>
      <c r="DY172" s="138"/>
      <c r="DZ172" s="138"/>
      <c r="EA172" s="138"/>
      <c r="EB172" s="138"/>
      <c r="EC172" s="138"/>
      <c r="ED172" s="138"/>
      <c r="EE172" s="138"/>
      <c r="EF172" s="138"/>
      <c r="EG172" s="138"/>
      <c r="EH172" s="138"/>
      <c r="EI172" s="138"/>
      <c r="EJ172" s="138"/>
      <c r="EK172" s="138"/>
      <c r="EL172" s="138"/>
      <c r="EM172" s="138"/>
      <c r="EN172" s="138"/>
      <c r="EO172" s="138"/>
      <c r="EP172" s="138"/>
      <c r="EQ172" s="138"/>
      <c r="ER172" s="138"/>
      <c r="ES172" s="138"/>
      <c r="ET172" s="138"/>
      <c r="EU172" s="138"/>
      <c r="EV172" s="138"/>
      <c r="EW172" s="138"/>
      <c r="EX172" s="138"/>
      <c r="EY172" s="138"/>
      <c r="EZ172" s="138"/>
      <c r="FA172" s="138"/>
      <c r="FB172" s="138"/>
      <c r="FC172" s="138"/>
      <c r="FD172" s="138"/>
      <c r="FE172" s="138"/>
      <c r="FF172" s="138"/>
      <c r="FG172" s="138"/>
      <c r="FH172" s="138"/>
      <c r="FI172" s="138"/>
      <c r="FJ172" s="138"/>
      <c r="FK172" s="138"/>
      <c r="FL172" s="138"/>
      <c r="FM172" s="138"/>
      <c r="FN172" s="138"/>
      <c r="FO172" s="138"/>
      <c r="FP172" s="138"/>
      <c r="FQ172" s="138"/>
      <c r="FR172" s="138"/>
      <c r="FS172" s="138"/>
      <c r="FT172" s="138"/>
      <c r="FU172" s="138"/>
      <c r="FV172" s="138"/>
      <c r="FW172" s="138"/>
      <c r="FX172" s="138"/>
      <c r="FY172" s="138"/>
      <c r="FZ172" s="138"/>
      <c r="GA172" s="138"/>
      <c r="GB172" s="138"/>
      <c r="GC172" s="138"/>
      <c r="GD172" s="138"/>
      <c r="GE172" s="138"/>
      <c r="GF172" s="138"/>
      <c r="GG172" s="138"/>
      <c r="GH172" s="138"/>
      <c r="GI172" s="138"/>
      <c r="GJ172" s="138"/>
      <c r="GK172" s="138"/>
      <c r="GL172" s="138"/>
      <c r="GM172" s="138"/>
      <c r="GN172" s="138"/>
      <c r="GO172" s="138"/>
      <c r="GP172" s="138"/>
      <c r="GQ172" s="138"/>
      <c r="GR172" s="138"/>
      <c r="GS172" s="138"/>
      <c r="GT172" s="138"/>
      <c r="GU172" s="138"/>
      <c r="GV172" s="138"/>
      <c r="GW172" s="138"/>
      <c r="GX172" s="138"/>
      <c r="GY172" s="138"/>
      <c r="GZ172" s="138"/>
      <c r="HA172" s="138"/>
      <c r="HB172" s="138"/>
      <c r="HC172" s="138"/>
      <c r="HD172" s="138"/>
      <c r="HE172" s="138"/>
      <c r="HF172" s="138"/>
      <c r="HG172" s="138"/>
      <c r="HH172" s="138"/>
      <c r="HI172" s="138"/>
      <c r="HJ172" s="138"/>
      <c r="HK172" s="138"/>
      <c r="HL172" s="138"/>
      <c r="HM172" s="138"/>
      <c r="HN172" s="138"/>
      <c r="HO172" s="138"/>
      <c r="HP172" s="138"/>
      <c r="HQ172" s="138"/>
      <c r="HR172" s="138"/>
      <c r="HS172" s="138"/>
      <c r="HT172" s="138"/>
      <c r="HU172" s="138"/>
      <c r="HV172" s="138"/>
      <c r="HW172" s="138"/>
      <c r="HX172" s="138"/>
      <c r="HY172" s="138"/>
      <c r="HZ172" s="138"/>
      <c r="IA172" s="138"/>
      <c r="IB172" s="138"/>
      <c r="IC172" s="138"/>
      <c r="ID172" s="138"/>
      <c r="IE172" s="138"/>
      <c r="IF172" s="138"/>
      <c r="IG172" s="138"/>
      <c r="IH172" s="138"/>
      <c r="II172" s="138"/>
      <c r="IJ172" s="138"/>
      <c r="IK172" s="138"/>
      <c r="IL172" s="138"/>
      <c r="IM172" s="138"/>
      <c r="IN172" s="138"/>
      <c r="IO172" s="138"/>
      <c r="IP172" s="138"/>
      <c r="IQ172" s="138"/>
      <c r="IR172" s="138"/>
      <c r="IS172" s="138"/>
      <c r="IT172" s="138"/>
      <c r="IU172" s="138"/>
      <c r="IV172" s="138"/>
    </row>
    <row r="173" spans="1:256" ht="15.75" thickBot="1">
      <c r="A173" s="26" t="s">
        <v>100</v>
      </c>
      <c r="B173" s="50" t="s">
        <v>72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97"/>
      <c r="N173" s="137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  <c r="BP173" s="138"/>
      <c r="BQ173" s="138"/>
      <c r="BR173" s="138"/>
      <c r="BS173" s="138"/>
      <c r="BT173" s="138"/>
      <c r="BU173" s="138"/>
      <c r="BV173" s="138"/>
      <c r="BW173" s="138"/>
      <c r="BX173" s="138"/>
      <c r="BY173" s="138"/>
      <c r="BZ173" s="138"/>
      <c r="CA173" s="138"/>
      <c r="CB173" s="138"/>
      <c r="CC173" s="138"/>
      <c r="CD173" s="138"/>
      <c r="CE173" s="138"/>
      <c r="CF173" s="138"/>
      <c r="CG173" s="138"/>
      <c r="CH173" s="138"/>
      <c r="CI173" s="138"/>
      <c r="CJ173" s="138"/>
      <c r="CK173" s="138"/>
      <c r="CL173" s="138"/>
      <c r="CM173" s="138"/>
      <c r="CN173" s="138"/>
      <c r="CO173" s="138"/>
      <c r="CP173" s="138"/>
      <c r="CQ173" s="138"/>
      <c r="CR173" s="138"/>
      <c r="CS173" s="138"/>
      <c r="CT173" s="138"/>
      <c r="CU173" s="138"/>
      <c r="CV173" s="138"/>
      <c r="CW173" s="138"/>
      <c r="CX173" s="138"/>
      <c r="CY173" s="138"/>
      <c r="CZ173" s="138"/>
      <c r="DA173" s="138"/>
      <c r="DB173" s="138"/>
      <c r="DC173" s="138"/>
      <c r="DD173" s="138"/>
      <c r="DE173" s="138"/>
      <c r="DF173" s="138"/>
      <c r="DG173" s="138"/>
      <c r="DH173" s="138"/>
      <c r="DI173" s="138"/>
      <c r="DJ173" s="138"/>
      <c r="DK173" s="138"/>
      <c r="DL173" s="138"/>
      <c r="DM173" s="138"/>
      <c r="DN173" s="138"/>
      <c r="DO173" s="138"/>
      <c r="DP173" s="138"/>
      <c r="DQ173" s="138"/>
      <c r="DR173" s="138"/>
      <c r="DS173" s="138"/>
      <c r="DT173" s="138"/>
      <c r="DU173" s="138"/>
      <c r="DV173" s="138"/>
      <c r="DW173" s="138"/>
      <c r="DX173" s="138"/>
      <c r="DY173" s="138"/>
      <c r="DZ173" s="138"/>
      <c r="EA173" s="138"/>
      <c r="EB173" s="138"/>
      <c r="EC173" s="138"/>
      <c r="ED173" s="138"/>
      <c r="EE173" s="138"/>
      <c r="EF173" s="138"/>
      <c r="EG173" s="138"/>
      <c r="EH173" s="138"/>
      <c r="EI173" s="138"/>
      <c r="EJ173" s="138"/>
      <c r="EK173" s="138"/>
      <c r="EL173" s="138"/>
      <c r="EM173" s="138"/>
      <c r="EN173" s="138"/>
      <c r="EO173" s="138"/>
      <c r="EP173" s="138"/>
      <c r="EQ173" s="138"/>
      <c r="ER173" s="138"/>
      <c r="ES173" s="138"/>
      <c r="ET173" s="138"/>
      <c r="EU173" s="138"/>
      <c r="EV173" s="138"/>
      <c r="EW173" s="138"/>
      <c r="EX173" s="138"/>
      <c r="EY173" s="138"/>
      <c r="EZ173" s="138"/>
      <c r="FA173" s="138"/>
      <c r="FB173" s="138"/>
      <c r="FC173" s="138"/>
      <c r="FD173" s="138"/>
      <c r="FE173" s="138"/>
      <c r="FF173" s="138"/>
      <c r="FG173" s="138"/>
      <c r="FH173" s="138"/>
      <c r="FI173" s="138"/>
      <c r="FJ173" s="138"/>
      <c r="FK173" s="138"/>
      <c r="FL173" s="138"/>
      <c r="FM173" s="138"/>
      <c r="FN173" s="138"/>
      <c r="FO173" s="138"/>
      <c r="FP173" s="138"/>
      <c r="FQ173" s="138"/>
      <c r="FR173" s="138"/>
      <c r="FS173" s="138"/>
      <c r="FT173" s="138"/>
      <c r="FU173" s="138"/>
      <c r="FV173" s="138"/>
      <c r="FW173" s="138"/>
      <c r="FX173" s="138"/>
      <c r="FY173" s="138"/>
      <c r="FZ173" s="138"/>
      <c r="GA173" s="138"/>
      <c r="GB173" s="138"/>
      <c r="GC173" s="138"/>
      <c r="GD173" s="138"/>
      <c r="GE173" s="138"/>
      <c r="GF173" s="138"/>
      <c r="GG173" s="138"/>
      <c r="GH173" s="138"/>
      <c r="GI173" s="138"/>
      <c r="GJ173" s="138"/>
      <c r="GK173" s="138"/>
      <c r="GL173" s="138"/>
      <c r="GM173" s="138"/>
      <c r="GN173" s="138"/>
      <c r="GO173" s="138"/>
      <c r="GP173" s="138"/>
      <c r="GQ173" s="138"/>
      <c r="GR173" s="138"/>
      <c r="GS173" s="138"/>
      <c r="GT173" s="138"/>
      <c r="GU173" s="138"/>
      <c r="GV173" s="138"/>
      <c r="GW173" s="138"/>
      <c r="GX173" s="138"/>
      <c r="GY173" s="138"/>
      <c r="GZ173" s="138"/>
      <c r="HA173" s="138"/>
      <c r="HB173" s="138"/>
      <c r="HC173" s="138"/>
      <c r="HD173" s="138"/>
      <c r="HE173" s="138"/>
      <c r="HF173" s="138"/>
      <c r="HG173" s="138"/>
      <c r="HH173" s="138"/>
      <c r="HI173" s="138"/>
      <c r="HJ173" s="138"/>
      <c r="HK173" s="138"/>
      <c r="HL173" s="138"/>
      <c r="HM173" s="138"/>
      <c r="HN173" s="138"/>
      <c r="HO173" s="138"/>
      <c r="HP173" s="138"/>
      <c r="HQ173" s="138"/>
      <c r="HR173" s="138"/>
      <c r="HS173" s="138"/>
      <c r="HT173" s="138"/>
      <c r="HU173" s="138"/>
      <c r="HV173" s="138"/>
      <c r="HW173" s="138"/>
      <c r="HX173" s="138"/>
      <c r="HY173" s="138"/>
      <c r="HZ173" s="138"/>
      <c r="IA173" s="138"/>
      <c r="IB173" s="138"/>
      <c r="IC173" s="138"/>
      <c r="ID173" s="138"/>
      <c r="IE173" s="138"/>
      <c r="IF173" s="138"/>
      <c r="IG173" s="138"/>
      <c r="IH173" s="138"/>
      <c r="II173" s="138"/>
      <c r="IJ173" s="138"/>
      <c r="IK173" s="138"/>
      <c r="IL173" s="138"/>
      <c r="IM173" s="138"/>
      <c r="IN173" s="138"/>
      <c r="IO173" s="138"/>
      <c r="IP173" s="138"/>
      <c r="IQ173" s="138"/>
      <c r="IR173" s="138"/>
      <c r="IS173" s="138"/>
      <c r="IT173" s="138"/>
      <c r="IU173" s="138"/>
      <c r="IV173" s="138"/>
    </row>
    <row r="174" spans="1:256">
      <c r="A174" s="52"/>
      <c r="B174" s="124" t="s">
        <v>108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7"/>
      <c r="N174" s="137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38"/>
      <c r="BP174" s="138"/>
      <c r="BQ174" s="138"/>
      <c r="BR174" s="138"/>
      <c r="BS174" s="138"/>
      <c r="BT174" s="138"/>
      <c r="BU174" s="138"/>
      <c r="BV174" s="138"/>
      <c r="BW174" s="138"/>
      <c r="BX174" s="138"/>
      <c r="BY174" s="138"/>
      <c r="BZ174" s="138"/>
      <c r="CA174" s="138"/>
      <c r="CB174" s="138"/>
      <c r="CC174" s="138"/>
      <c r="CD174" s="138"/>
      <c r="CE174" s="138"/>
      <c r="CF174" s="138"/>
      <c r="CG174" s="138"/>
      <c r="CH174" s="138"/>
      <c r="CI174" s="138"/>
      <c r="CJ174" s="138"/>
      <c r="CK174" s="138"/>
      <c r="CL174" s="138"/>
      <c r="CM174" s="138"/>
      <c r="CN174" s="138"/>
      <c r="CO174" s="138"/>
      <c r="CP174" s="138"/>
      <c r="CQ174" s="138"/>
      <c r="CR174" s="138"/>
      <c r="CS174" s="138"/>
      <c r="CT174" s="138"/>
      <c r="CU174" s="138"/>
      <c r="CV174" s="138"/>
      <c r="CW174" s="138"/>
      <c r="CX174" s="138"/>
      <c r="CY174" s="138"/>
      <c r="CZ174" s="138"/>
      <c r="DA174" s="138"/>
      <c r="DB174" s="138"/>
      <c r="DC174" s="138"/>
      <c r="DD174" s="138"/>
      <c r="DE174" s="138"/>
      <c r="DF174" s="138"/>
      <c r="DG174" s="138"/>
      <c r="DH174" s="138"/>
      <c r="DI174" s="138"/>
      <c r="DJ174" s="138"/>
      <c r="DK174" s="138"/>
      <c r="DL174" s="138"/>
      <c r="DM174" s="138"/>
      <c r="DN174" s="138"/>
      <c r="DO174" s="138"/>
      <c r="DP174" s="138"/>
      <c r="DQ174" s="138"/>
      <c r="DR174" s="138"/>
      <c r="DS174" s="138"/>
      <c r="DT174" s="138"/>
      <c r="DU174" s="138"/>
      <c r="DV174" s="138"/>
      <c r="DW174" s="138"/>
      <c r="DX174" s="138"/>
      <c r="DY174" s="138"/>
      <c r="DZ174" s="138"/>
      <c r="EA174" s="138"/>
      <c r="EB174" s="138"/>
      <c r="EC174" s="138"/>
      <c r="ED174" s="138"/>
      <c r="EE174" s="138"/>
      <c r="EF174" s="138"/>
      <c r="EG174" s="138"/>
      <c r="EH174" s="138"/>
      <c r="EI174" s="138"/>
      <c r="EJ174" s="138"/>
      <c r="EK174" s="138"/>
      <c r="EL174" s="138"/>
      <c r="EM174" s="138"/>
      <c r="EN174" s="138"/>
      <c r="EO174" s="138"/>
      <c r="EP174" s="138"/>
      <c r="EQ174" s="138"/>
      <c r="ER174" s="138"/>
      <c r="ES174" s="138"/>
      <c r="ET174" s="138"/>
      <c r="EU174" s="138"/>
      <c r="EV174" s="138"/>
      <c r="EW174" s="138"/>
      <c r="EX174" s="138"/>
      <c r="EY174" s="138"/>
      <c r="EZ174" s="138"/>
      <c r="FA174" s="138"/>
      <c r="FB174" s="138"/>
      <c r="FC174" s="138"/>
      <c r="FD174" s="138"/>
      <c r="FE174" s="138"/>
      <c r="FF174" s="138"/>
      <c r="FG174" s="138"/>
      <c r="FH174" s="138"/>
      <c r="FI174" s="138"/>
      <c r="FJ174" s="138"/>
      <c r="FK174" s="138"/>
      <c r="FL174" s="138"/>
      <c r="FM174" s="138"/>
      <c r="FN174" s="138"/>
      <c r="FO174" s="138"/>
      <c r="FP174" s="138"/>
      <c r="FQ174" s="138"/>
      <c r="FR174" s="138"/>
      <c r="FS174" s="138"/>
      <c r="FT174" s="138"/>
      <c r="FU174" s="138"/>
      <c r="FV174" s="138"/>
      <c r="FW174" s="138"/>
      <c r="FX174" s="138"/>
      <c r="FY174" s="138"/>
      <c r="FZ174" s="138"/>
      <c r="GA174" s="138"/>
      <c r="GB174" s="138"/>
      <c r="GC174" s="138"/>
      <c r="GD174" s="138"/>
      <c r="GE174" s="138"/>
      <c r="GF174" s="138"/>
      <c r="GG174" s="138"/>
      <c r="GH174" s="138"/>
      <c r="GI174" s="138"/>
      <c r="GJ174" s="138"/>
      <c r="GK174" s="138"/>
      <c r="GL174" s="138"/>
      <c r="GM174" s="138"/>
      <c r="GN174" s="138"/>
      <c r="GO174" s="138"/>
      <c r="GP174" s="138"/>
      <c r="GQ174" s="138"/>
      <c r="GR174" s="138"/>
      <c r="GS174" s="138"/>
      <c r="GT174" s="138"/>
      <c r="GU174" s="138"/>
      <c r="GV174" s="138"/>
      <c r="GW174" s="138"/>
      <c r="GX174" s="138"/>
      <c r="GY174" s="138"/>
      <c r="GZ174" s="138"/>
      <c r="HA174" s="138"/>
      <c r="HB174" s="138"/>
      <c r="HC174" s="138"/>
      <c r="HD174" s="138"/>
      <c r="HE174" s="138"/>
      <c r="HF174" s="138"/>
      <c r="HG174" s="138"/>
      <c r="HH174" s="138"/>
      <c r="HI174" s="138"/>
      <c r="HJ174" s="138"/>
      <c r="HK174" s="138"/>
      <c r="HL174" s="138"/>
      <c r="HM174" s="138"/>
      <c r="HN174" s="138"/>
      <c r="HO174" s="138"/>
      <c r="HP174" s="138"/>
      <c r="HQ174" s="138"/>
      <c r="HR174" s="138"/>
      <c r="HS174" s="138"/>
      <c r="HT174" s="138"/>
      <c r="HU174" s="138"/>
      <c r="HV174" s="138"/>
      <c r="HW174" s="138"/>
      <c r="HX174" s="138"/>
      <c r="HY174" s="138"/>
      <c r="HZ174" s="138"/>
      <c r="IA174" s="138"/>
      <c r="IB174" s="138"/>
      <c r="IC174" s="138"/>
      <c r="ID174" s="138"/>
      <c r="IE174" s="138"/>
      <c r="IF174" s="138"/>
      <c r="IG174" s="138"/>
      <c r="IH174" s="138"/>
      <c r="II174" s="138"/>
      <c r="IJ174" s="138"/>
      <c r="IK174" s="138"/>
      <c r="IL174" s="138"/>
      <c r="IM174" s="138"/>
      <c r="IN174" s="138"/>
      <c r="IO174" s="138"/>
      <c r="IP174" s="138"/>
      <c r="IQ174" s="138"/>
      <c r="IR174" s="138"/>
      <c r="IS174" s="138"/>
      <c r="IT174" s="138"/>
      <c r="IU174" s="138"/>
      <c r="IV174" s="138"/>
    </row>
    <row r="175" spans="1:256">
      <c r="A175" s="1"/>
      <c r="B175" s="62" t="s">
        <v>48</v>
      </c>
      <c r="C175" s="94" t="s">
        <v>49</v>
      </c>
      <c r="D175" s="94"/>
      <c r="E175" s="86"/>
      <c r="F175" s="94"/>
      <c r="G175" s="94"/>
      <c r="H175" s="94" t="s">
        <v>49</v>
      </c>
      <c r="I175" s="94" t="s">
        <v>49</v>
      </c>
      <c r="J175" s="94"/>
      <c r="K175" s="94"/>
      <c r="L175" s="94"/>
      <c r="M175" s="100"/>
      <c r="N175" s="137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38"/>
      <c r="BP175" s="138"/>
      <c r="BQ175" s="138"/>
      <c r="BR175" s="138"/>
      <c r="BS175" s="138"/>
      <c r="BT175" s="138"/>
      <c r="BU175" s="138"/>
      <c r="BV175" s="138"/>
      <c r="BW175" s="138"/>
      <c r="BX175" s="138"/>
      <c r="BY175" s="138"/>
      <c r="BZ175" s="138"/>
      <c r="CA175" s="138"/>
      <c r="CB175" s="138"/>
      <c r="CC175" s="138"/>
      <c r="CD175" s="138"/>
      <c r="CE175" s="138"/>
      <c r="CF175" s="138"/>
      <c r="CG175" s="138"/>
      <c r="CH175" s="138"/>
      <c r="CI175" s="138"/>
      <c r="CJ175" s="138"/>
      <c r="CK175" s="138"/>
      <c r="CL175" s="138"/>
      <c r="CM175" s="138"/>
      <c r="CN175" s="138"/>
      <c r="CO175" s="138"/>
      <c r="CP175" s="138"/>
      <c r="CQ175" s="138"/>
      <c r="CR175" s="138"/>
      <c r="CS175" s="138"/>
      <c r="CT175" s="138"/>
      <c r="CU175" s="138"/>
      <c r="CV175" s="138"/>
      <c r="CW175" s="138"/>
      <c r="CX175" s="138"/>
      <c r="CY175" s="138"/>
      <c r="CZ175" s="138"/>
      <c r="DA175" s="138"/>
      <c r="DB175" s="138"/>
      <c r="DC175" s="138"/>
      <c r="DD175" s="138"/>
      <c r="DE175" s="138"/>
      <c r="DF175" s="138"/>
      <c r="DG175" s="138"/>
      <c r="DH175" s="138"/>
      <c r="DI175" s="138"/>
      <c r="DJ175" s="138"/>
      <c r="DK175" s="138"/>
      <c r="DL175" s="138"/>
      <c r="DM175" s="138"/>
      <c r="DN175" s="138"/>
      <c r="DO175" s="138"/>
      <c r="DP175" s="138"/>
      <c r="DQ175" s="138"/>
      <c r="DR175" s="138"/>
      <c r="DS175" s="138"/>
      <c r="DT175" s="138"/>
      <c r="DU175" s="138"/>
      <c r="DV175" s="138"/>
      <c r="DW175" s="138"/>
      <c r="DX175" s="138"/>
      <c r="DY175" s="138"/>
      <c r="DZ175" s="138"/>
      <c r="EA175" s="138"/>
      <c r="EB175" s="138"/>
      <c r="EC175" s="138"/>
      <c r="ED175" s="138"/>
      <c r="EE175" s="138"/>
      <c r="EF175" s="138"/>
      <c r="EG175" s="138"/>
      <c r="EH175" s="138"/>
      <c r="EI175" s="138"/>
      <c r="EJ175" s="138"/>
      <c r="EK175" s="138"/>
      <c r="EL175" s="138"/>
      <c r="EM175" s="138"/>
      <c r="EN175" s="138"/>
      <c r="EO175" s="138"/>
      <c r="EP175" s="138"/>
      <c r="EQ175" s="138"/>
      <c r="ER175" s="138"/>
      <c r="ES175" s="138"/>
      <c r="ET175" s="138"/>
      <c r="EU175" s="138"/>
      <c r="EV175" s="138"/>
      <c r="EW175" s="138"/>
      <c r="EX175" s="138"/>
      <c r="EY175" s="138"/>
      <c r="EZ175" s="138"/>
      <c r="FA175" s="138"/>
      <c r="FB175" s="138"/>
      <c r="FC175" s="138"/>
      <c r="FD175" s="138"/>
      <c r="FE175" s="138"/>
      <c r="FF175" s="138"/>
      <c r="FG175" s="138"/>
      <c r="FH175" s="138"/>
      <c r="FI175" s="138"/>
      <c r="FJ175" s="138"/>
      <c r="FK175" s="138"/>
      <c r="FL175" s="138"/>
      <c r="FM175" s="138"/>
      <c r="FN175" s="138"/>
      <c r="FO175" s="138"/>
      <c r="FP175" s="138"/>
      <c r="FQ175" s="138"/>
      <c r="FR175" s="138"/>
      <c r="FS175" s="138"/>
      <c r="FT175" s="138"/>
      <c r="FU175" s="138"/>
      <c r="FV175" s="138"/>
      <c r="FW175" s="138"/>
      <c r="FX175" s="138"/>
      <c r="FY175" s="138"/>
      <c r="FZ175" s="138"/>
      <c r="GA175" s="138"/>
      <c r="GB175" s="138"/>
      <c r="GC175" s="138"/>
      <c r="GD175" s="138"/>
      <c r="GE175" s="138"/>
      <c r="GF175" s="138"/>
      <c r="GG175" s="138"/>
      <c r="GH175" s="138"/>
      <c r="GI175" s="138"/>
      <c r="GJ175" s="138"/>
      <c r="GK175" s="138"/>
      <c r="GL175" s="138"/>
      <c r="GM175" s="138"/>
      <c r="GN175" s="138"/>
      <c r="GO175" s="138"/>
      <c r="GP175" s="138"/>
      <c r="GQ175" s="138"/>
      <c r="GR175" s="138"/>
      <c r="GS175" s="138"/>
      <c r="GT175" s="138"/>
      <c r="GU175" s="138"/>
      <c r="GV175" s="138"/>
      <c r="GW175" s="138"/>
      <c r="GX175" s="138"/>
      <c r="GY175" s="138"/>
      <c r="GZ175" s="138"/>
      <c r="HA175" s="138"/>
      <c r="HB175" s="138"/>
      <c r="HC175" s="138"/>
      <c r="HD175" s="138"/>
      <c r="HE175" s="138"/>
      <c r="HF175" s="138"/>
      <c r="HG175" s="138"/>
      <c r="HH175" s="138"/>
      <c r="HI175" s="138"/>
      <c r="HJ175" s="138"/>
      <c r="HK175" s="138"/>
      <c r="HL175" s="138"/>
      <c r="HM175" s="138"/>
      <c r="HN175" s="138"/>
      <c r="HO175" s="138"/>
      <c r="HP175" s="138"/>
      <c r="HQ175" s="138"/>
      <c r="HR175" s="138"/>
      <c r="HS175" s="138"/>
      <c r="HT175" s="138"/>
      <c r="HU175" s="138"/>
      <c r="HV175" s="138"/>
      <c r="HW175" s="138"/>
      <c r="HX175" s="138"/>
      <c r="HY175" s="138"/>
      <c r="HZ175" s="138"/>
      <c r="IA175" s="138"/>
      <c r="IB175" s="138"/>
      <c r="IC175" s="138"/>
      <c r="ID175" s="138"/>
      <c r="IE175" s="138"/>
      <c r="IF175" s="138"/>
      <c r="IG175" s="138"/>
      <c r="IH175" s="138"/>
      <c r="II175" s="138"/>
      <c r="IJ175" s="138"/>
      <c r="IK175" s="138"/>
      <c r="IL175" s="138"/>
      <c r="IM175" s="138"/>
      <c r="IN175" s="138"/>
      <c r="IO175" s="138"/>
      <c r="IP175" s="138"/>
      <c r="IQ175" s="138"/>
      <c r="IR175" s="138"/>
      <c r="IS175" s="138"/>
      <c r="IT175" s="138"/>
      <c r="IU175" s="138"/>
      <c r="IV175" s="138"/>
    </row>
    <row r="176" spans="1:256">
      <c r="A176" s="1"/>
      <c r="B176" s="62" t="s">
        <v>50</v>
      </c>
      <c r="C176" s="94" t="s">
        <v>49</v>
      </c>
      <c r="D176" s="94"/>
      <c r="E176" s="94"/>
      <c r="F176" s="94"/>
      <c r="G176" s="94"/>
      <c r="H176" s="94" t="s">
        <v>49</v>
      </c>
      <c r="I176" s="94" t="s">
        <v>49</v>
      </c>
      <c r="J176" s="94"/>
      <c r="K176" s="94"/>
      <c r="L176" s="94"/>
      <c r="M176" s="100"/>
      <c r="N176" s="137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38"/>
      <c r="BY176" s="138"/>
      <c r="BZ176" s="138"/>
      <c r="CA176" s="138"/>
      <c r="CB176" s="138"/>
      <c r="CC176" s="138"/>
      <c r="CD176" s="138"/>
      <c r="CE176" s="138"/>
      <c r="CF176" s="138"/>
      <c r="CG176" s="138"/>
      <c r="CH176" s="138"/>
      <c r="CI176" s="138"/>
      <c r="CJ176" s="138"/>
      <c r="CK176" s="138"/>
      <c r="CL176" s="138"/>
      <c r="CM176" s="138"/>
      <c r="CN176" s="138"/>
      <c r="CO176" s="138"/>
      <c r="CP176" s="138"/>
      <c r="CQ176" s="138"/>
      <c r="CR176" s="138"/>
      <c r="CS176" s="138"/>
      <c r="CT176" s="138"/>
      <c r="CU176" s="138"/>
      <c r="CV176" s="138"/>
      <c r="CW176" s="138"/>
      <c r="CX176" s="138"/>
      <c r="CY176" s="138"/>
      <c r="CZ176" s="138"/>
      <c r="DA176" s="138"/>
      <c r="DB176" s="138"/>
      <c r="DC176" s="138"/>
      <c r="DD176" s="138"/>
      <c r="DE176" s="138"/>
      <c r="DF176" s="138"/>
      <c r="DG176" s="138"/>
      <c r="DH176" s="138"/>
      <c r="DI176" s="138"/>
      <c r="DJ176" s="138"/>
      <c r="DK176" s="138"/>
      <c r="DL176" s="138"/>
      <c r="DM176" s="138"/>
      <c r="DN176" s="138"/>
      <c r="DO176" s="138"/>
      <c r="DP176" s="138"/>
      <c r="DQ176" s="138"/>
      <c r="DR176" s="138"/>
      <c r="DS176" s="138"/>
      <c r="DT176" s="138"/>
      <c r="DU176" s="138"/>
      <c r="DV176" s="138"/>
      <c r="DW176" s="138"/>
      <c r="DX176" s="138"/>
      <c r="DY176" s="138"/>
      <c r="DZ176" s="138"/>
      <c r="EA176" s="138"/>
      <c r="EB176" s="138"/>
      <c r="EC176" s="138"/>
      <c r="ED176" s="138"/>
      <c r="EE176" s="138"/>
      <c r="EF176" s="138"/>
      <c r="EG176" s="138"/>
      <c r="EH176" s="138"/>
      <c r="EI176" s="138"/>
      <c r="EJ176" s="138"/>
      <c r="EK176" s="138"/>
      <c r="EL176" s="138"/>
      <c r="EM176" s="138"/>
      <c r="EN176" s="138"/>
      <c r="EO176" s="138"/>
      <c r="EP176" s="138"/>
      <c r="EQ176" s="138"/>
      <c r="ER176" s="138"/>
      <c r="ES176" s="138"/>
      <c r="ET176" s="138"/>
      <c r="EU176" s="138"/>
      <c r="EV176" s="138"/>
      <c r="EW176" s="138"/>
      <c r="EX176" s="138"/>
      <c r="EY176" s="138"/>
      <c r="EZ176" s="138"/>
      <c r="FA176" s="138"/>
      <c r="FB176" s="138"/>
      <c r="FC176" s="138"/>
      <c r="FD176" s="138"/>
      <c r="FE176" s="138"/>
      <c r="FF176" s="138"/>
      <c r="FG176" s="138"/>
      <c r="FH176" s="138"/>
      <c r="FI176" s="138"/>
      <c r="FJ176" s="138"/>
      <c r="FK176" s="138"/>
      <c r="FL176" s="138"/>
      <c r="FM176" s="138"/>
      <c r="FN176" s="138"/>
      <c r="FO176" s="138"/>
      <c r="FP176" s="138"/>
      <c r="FQ176" s="138"/>
      <c r="FR176" s="138"/>
      <c r="FS176" s="138"/>
      <c r="FT176" s="138"/>
      <c r="FU176" s="138"/>
      <c r="FV176" s="138"/>
      <c r="FW176" s="138"/>
      <c r="FX176" s="138"/>
      <c r="FY176" s="138"/>
      <c r="FZ176" s="138"/>
      <c r="GA176" s="138"/>
      <c r="GB176" s="138"/>
      <c r="GC176" s="138"/>
      <c r="GD176" s="138"/>
      <c r="GE176" s="138"/>
      <c r="GF176" s="138"/>
      <c r="GG176" s="138"/>
      <c r="GH176" s="138"/>
      <c r="GI176" s="138"/>
      <c r="GJ176" s="138"/>
      <c r="GK176" s="138"/>
      <c r="GL176" s="138"/>
      <c r="GM176" s="138"/>
      <c r="GN176" s="138"/>
      <c r="GO176" s="138"/>
      <c r="GP176" s="138"/>
      <c r="GQ176" s="138"/>
      <c r="GR176" s="138"/>
      <c r="GS176" s="138"/>
      <c r="GT176" s="138"/>
      <c r="GU176" s="138"/>
      <c r="GV176" s="138"/>
      <c r="GW176" s="138"/>
      <c r="GX176" s="138"/>
      <c r="GY176" s="138"/>
      <c r="GZ176" s="138"/>
      <c r="HA176" s="138"/>
      <c r="HB176" s="138"/>
      <c r="HC176" s="138"/>
      <c r="HD176" s="138"/>
      <c r="HE176" s="138"/>
      <c r="HF176" s="138"/>
      <c r="HG176" s="138"/>
      <c r="HH176" s="138"/>
      <c r="HI176" s="138"/>
      <c r="HJ176" s="138"/>
      <c r="HK176" s="138"/>
      <c r="HL176" s="138"/>
      <c r="HM176" s="138"/>
      <c r="HN176" s="138"/>
      <c r="HO176" s="138"/>
      <c r="HP176" s="138"/>
      <c r="HQ176" s="138"/>
      <c r="HR176" s="138"/>
      <c r="HS176" s="138"/>
      <c r="HT176" s="138"/>
      <c r="HU176" s="138"/>
      <c r="HV176" s="138"/>
      <c r="HW176" s="138"/>
      <c r="HX176" s="138"/>
      <c r="HY176" s="138"/>
      <c r="HZ176" s="138"/>
      <c r="IA176" s="138"/>
      <c r="IB176" s="138"/>
      <c r="IC176" s="138"/>
      <c r="ID176" s="138"/>
      <c r="IE176" s="138"/>
      <c r="IF176" s="138"/>
      <c r="IG176" s="138"/>
      <c r="IH176" s="138"/>
      <c r="II176" s="138"/>
      <c r="IJ176" s="138"/>
      <c r="IK176" s="138"/>
      <c r="IL176" s="138"/>
      <c r="IM176" s="138"/>
      <c r="IN176" s="138"/>
      <c r="IO176" s="138"/>
      <c r="IP176" s="138"/>
      <c r="IQ176" s="138"/>
      <c r="IR176" s="138"/>
      <c r="IS176" s="138"/>
      <c r="IT176" s="138"/>
      <c r="IU176" s="138"/>
      <c r="IV176" s="138"/>
    </row>
    <row r="177" spans="1:256" ht="15.75" thickBot="1">
      <c r="A177" s="67"/>
      <c r="B177" s="68" t="s">
        <v>51</v>
      </c>
      <c r="C177" s="80" t="s">
        <v>49</v>
      </c>
      <c r="D177" s="80"/>
      <c r="E177" s="80"/>
      <c r="F177" s="80"/>
      <c r="G177" s="80"/>
      <c r="H177" s="80" t="s">
        <v>49</v>
      </c>
      <c r="I177" s="80" t="s">
        <v>49</v>
      </c>
      <c r="J177" s="80"/>
      <c r="K177" s="80"/>
      <c r="L177" s="80"/>
      <c r="M177" s="81"/>
      <c r="N177" s="137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38"/>
      <c r="BY177" s="138"/>
      <c r="BZ177" s="138"/>
      <c r="CA177" s="138"/>
      <c r="CB177" s="138"/>
      <c r="CC177" s="138"/>
      <c r="CD177" s="138"/>
      <c r="CE177" s="138"/>
      <c r="CF177" s="138"/>
      <c r="CG177" s="138"/>
      <c r="CH177" s="138"/>
      <c r="CI177" s="138"/>
      <c r="CJ177" s="138"/>
      <c r="CK177" s="138"/>
      <c r="CL177" s="138"/>
      <c r="CM177" s="138"/>
      <c r="CN177" s="138"/>
      <c r="CO177" s="138"/>
      <c r="CP177" s="138"/>
      <c r="CQ177" s="138"/>
      <c r="CR177" s="138"/>
      <c r="CS177" s="138"/>
      <c r="CT177" s="138"/>
      <c r="CU177" s="138"/>
      <c r="CV177" s="138"/>
      <c r="CW177" s="138"/>
      <c r="CX177" s="138"/>
      <c r="CY177" s="138"/>
      <c r="CZ177" s="138"/>
      <c r="DA177" s="138"/>
      <c r="DB177" s="138"/>
      <c r="DC177" s="138"/>
      <c r="DD177" s="138"/>
      <c r="DE177" s="138"/>
      <c r="DF177" s="138"/>
      <c r="DG177" s="138"/>
      <c r="DH177" s="138"/>
      <c r="DI177" s="138"/>
      <c r="DJ177" s="138"/>
      <c r="DK177" s="138"/>
      <c r="DL177" s="138"/>
      <c r="DM177" s="138"/>
      <c r="DN177" s="138"/>
      <c r="DO177" s="138"/>
      <c r="DP177" s="138"/>
      <c r="DQ177" s="138"/>
      <c r="DR177" s="138"/>
      <c r="DS177" s="138"/>
      <c r="DT177" s="138"/>
      <c r="DU177" s="138"/>
      <c r="DV177" s="138"/>
      <c r="DW177" s="138"/>
      <c r="DX177" s="138"/>
      <c r="DY177" s="138"/>
      <c r="DZ177" s="138"/>
      <c r="EA177" s="138"/>
      <c r="EB177" s="138"/>
      <c r="EC177" s="138"/>
      <c r="ED177" s="138"/>
      <c r="EE177" s="138"/>
      <c r="EF177" s="138"/>
      <c r="EG177" s="138"/>
      <c r="EH177" s="138"/>
      <c r="EI177" s="138"/>
      <c r="EJ177" s="138"/>
      <c r="EK177" s="138"/>
      <c r="EL177" s="138"/>
      <c r="EM177" s="138"/>
      <c r="EN177" s="138"/>
      <c r="EO177" s="138"/>
      <c r="EP177" s="138"/>
      <c r="EQ177" s="138"/>
      <c r="ER177" s="138"/>
      <c r="ES177" s="138"/>
      <c r="ET177" s="138"/>
      <c r="EU177" s="138"/>
      <c r="EV177" s="138"/>
      <c r="EW177" s="138"/>
      <c r="EX177" s="138"/>
      <c r="EY177" s="138"/>
      <c r="EZ177" s="138"/>
      <c r="FA177" s="138"/>
      <c r="FB177" s="138"/>
      <c r="FC177" s="138"/>
      <c r="FD177" s="138"/>
      <c r="FE177" s="138"/>
      <c r="FF177" s="138"/>
      <c r="FG177" s="138"/>
      <c r="FH177" s="138"/>
      <c r="FI177" s="138"/>
      <c r="FJ177" s="138"/>
      <c r="FK177" s="138"/>
      <c r="FL177" s="138"/>
      <c r="FM177" s="138"/>
      <c r="FN177" s="138"/>
      <c r="FO177" s="138"/>
      <c r="FP177" s="138"/>
      <c r="FQ177" s="138"/>
      <c r="FR177" s="138"/>
      <c r="FS177" s="138"/>
      <c r="FT177" s="138"/>
      <c r="FU177" s="138"/>
      <c r="FV177" s="138"/>
      <c r="FW177" s="138"/>
      <c r="FX177" s="138"/>
      <c r="FY177" s="138"/>
      <c r="FZ177" s="138"/>
      <c r="GA177" s="138"/>
      <c r="GB177" s="138"/>
      <c r="GC177" s="138"/>
      <c r="GD177" s="138"/>
      <c r="GE177" s="138"/>
      <c r="GF177" s="138"/>
      <c r="GG177" s="138"/>
      <c r="GH177" s="138"/>
      <c r="GI177" s="138"/>
      <c r="GJ177" s="138"/>
      <c r="GK177" s="138"/>
      <c r="GL177" s="138"/>
      <c r="GM177" s="138"/>
      <c r="GN177" s="138"/>
      <c r="GO177" s="138"/>
      <c r="GP177" s="138"/>
      <c r="GQ177" s="138"/>
      <c r="GR177" s="138"/>
      <c r="GS177" s="138"/>
      <c r="GT177" s="138"/>
      <c r="GU177" s="138"/>
      <c r="GV177" s="138"/>
      <c r="GW177" s="138"/>
      <c r="GX177" s="138"/>
      <c r="GY177" s="138"/>
      <c r="GZ177" s="138"/>
      <c r="HA177" s="138"/>
      <c r="HB177" s="138"/>
      <c r="HC177" s="138"/>
      <c r="HD177" s="138"/>
      <c r="HE177" s="138"/>
      <c r="HF177" s="138"/>
      <c r="HG177" s="138"/>
      <c r="HH177" s="138"/>
      <c r="HI177" s="138"/>
      <c r="HJ177" s="138"/>
      <c r="HK177" s="138"/>
      <c r="HL177" s="138"/>
      <c r="HM177" s="138"/>
      <c r="HN177" s="138"/>
      <c r="HO177" s="138"/>
      <c r="HP177" s="138"/>
      <c r="HQ177" s="138"/>
      <c r="HR177" s="138"/>
      <c r="HS177" s="138"/>
      <c r="HT177" s="138"/>
      <c r="HU177" s="138"/>
      <c r="HV177" s="138"/>
      <c r="HW177" s="138"/>
      <c r="HX177" s="138"/>
      <c r="HY177" s="138"/>
      <c r="HZ177" s="138"/>
      <c r="IA177" s="138"/>
      <c r="IB177" s="138"/>
      <c r="IC177" s="138"/>
      <c r="ID177" s="138"/>
      <c r="IE177" s="138"/>
      <c r="IF177" s="138"/>
      <c r="IG177" s="138"/>
      <c r="IH177" s="138"/>
      <c r="II177" s="138"/>
      <c r="IJ177" s="138"/>
      <c r="IK177" s="138"/>
      <c r="IL177" s="138"/>
      <c r="IM177" s="138"/>
      <c r="IN177" s="138"/>
      <c r="IO177" s="138"/>
      <c r="IP177" s="138"/>
      <c r="IQ177" s="138"/>
      <c r="IR177" s="138"/>
      <c r="IS177" s="138"/>
      <c r="IT177" s="138"/>
      <c r="IU177" s="138"/>
      <c r="IV177" s="138"/>
    </row>
    <row r="178" spans="1:256" ht="15.75" thickBot="1">
      <c r="A178" s="26" t="s">
        <v>110</v>
      </c>
      <c r="B178" s="50" t="s">
        <v>73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51"/>
      <c r="N178" s="137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8"/>
      <c r="BX178" s="138"/>
      <c r="BY178" s="138"/>
      <c r="BZ178" s="138"/>
      <c r="CA178" s="138"/>
      <c r="CB178" s="138"/>
      <c r="CC178" s="138"/>
      <c r="CD178" s="138"/>
      <c r="CE178" s="138"/>
      <c r="CF178" s="138"/>
      <c r="CG178" s="138"/>
      <c r="CH178" s="138"/>
      <c r="CI178" s="138"/>
      <c r="CJ178" s="138"/>
      <c r="CK178" s="138"/>
      <c r="CL178" s="138"/>
      <c r="CM178" s="138"/>
      <c r="CN178" s="138"/>
      <c r="CO178" s="138"/>
      <c r="CP178" s="138"/>
      <c r="CQ178" s="138"/>
      <c r="CR178" s="138"/>
      <c r="CS178" s="138"/>
      <c r="CT178" s="138"/>
      <c r="CU178" s="138"/>
      <c r="CV178" s="138"/>
      <c r="CW178" s="138"/>
      <c r="CX178" s="138"/>
      <c r="CY178" s="138"/>
      <c r="CZ178" s="138"/>
      <c r="DA178" s="138"/>
      <c r="DB178" s="138"/>
      <c r="DC178" s="138"/>
      <c r="DD178" s="138"/>
      <c r="DE178" s="138"/>
      <c r="DF178" s="138"/>
      <c r="DG178" s="138"/>
      <c r="DH178" s="138"/>
      <c r="DI178" s="138"/>
      <c r="DJ178" s="138"/>
      <c r="DK178" s="138"/>
      <c r="DL178" s="138"/>
      <c r="DM178" s="138"/>
      <c r="DN178" s="138"/>
      <c r="DO178" s="138"/>
      <c r="DP178" s="138"/>
      <c r="DQ178" s="138"/>
      <c r="DR178" s="138"/>
      <c r="DS178" s="138"/>
      <c r="DT178" s="138"/>
      <c r="DU178" s="138"/>
      <c r="DV178" s="138"/>
      <c r="DW178" s="138"/>
      <c r="DX178" s="138"/>
      <c r="DY178" s="138"/>
      <c r="DZ178" s="138"/>
      <c r="EA178" s="138"/>
      <c r="EB178" s="138"/>
      <c r="EC178" s="138"/>
      <c r="ED178" s="138"/>
      <c r="EE178" s="138"/>
      <c r="EF178" s="138"/>
      <c r="EG178" s="138"/>
      <c r="EH178" s="138"/>
      <c r="EI178" s="138"/>
      <c r="EJ178" s="138"/>
      <c r="EK178" s="138"/>
      <c r="EL178" s="138"/>
      <c r="EM178" s="138"/>
      <c r="EN178" s="138"/>
      <c r="EO178" s="138"/>
      <c r="EP178" s="138"/>
      <c r="EQ178" s="138"/>
      <c r="ER178" s="138"/>
      <c r="ES178" s="138"/>
      <c r="ET178" s="138"/>
      <c r="EU178" s="138"/>
      <c r="EV178" s="138"/>
      <c r="EW178" s="138"/>
      <c r="EX178" s="138"/>
      <c r="EY178" s="138"/>
      <c r="EZ178" s="138"/>
      <c r="FA178" s="138"/>
      <c r="FB178" s="138"/>
      <c r="FC178" s="138"/>
      <c r="FD178" s="138"/>
      <c r="FE178" s="138"/>
      <c r="FF178" s="138"/>
      <c r="FG178" s="138"/>
      <c r="FH178" s="138"/>
      <c r="FI178" s="138"/>
      <c r="FJ178" s="138"/>
      <c r="FK178" s="138"/>
      <c r="FL178" s="138"/>
      <c r="FM178" s="138"/>
      <c r="FN178" s="138"/>
      <c r="FO178" s="138"/>
      <c r="FP178" s="138"/>
      <c r="FQ178" s="138"/>
      <c r="FR178" s="138"/>
      <c r="FS178" s="138"/>
      <c r="FT178" s="138"/>
      <c r="FU178" s="138"/>
      <c r="FV178" s="138"/>
      <c r="FW178" s="138"/>
      <c r="FX178" s="138"/>
      <c r="FY178" s="138"/>
      <c r="FZ178" s="138"/>
      <c r="GA178" s="138"/>
      <c r="GB178" s="138"/>
      <c r="GC178" s="138"/>
      <c r="GD178" s="138"/>
      <c r="GE178" s="138"/>
      <c r="GF178" s="138"/>
      <c r="GG178" s="138"/>
      <c r="GH178" s="138"/>
      <c r="GI178" s="138"/>
      <c r="GJ178" s="138"/>
      <c r="GK178" s="138"/>
      <c r="GL178" s="138"/>
      <c r="GM178" s="138"/>
      <c r="GN178" s="138"/>
      <c r="GO178" s="138"/>
      <c r="GP178" s="138"/>
      <c r="GQ178" s="138"/>
      <c r="GR178" s="138"/>
      <c r="GS178" s="138"/>
      <c r="GT178" s="138"/>
      <c r="GU178" s="138"/>
      <c r="GV178" s="138"/>
      <c r="GW178" s="138"/>
      <c r="GX178" s="138"/>
      <c r="GY178" s="138"/>
      <c r="GZ178" s="138"/>
      <c r="HA178" s="138"/>
      <c r="HB178" s="138"/>
      <c r="HC178" s="138"/>
      <c r="HD178" s="138"/>
      <c r="HE178" s="138"/>
      <c r="HF178" s="138"/>
      <c r="HG178" s="138"/>
      <c r="HH178" s="138"/>
      <c r="HI178" s="138"/>
      <c r="HJ178" s="138"/>
      <c r="HK178" s="138"/>
      <c r="HL178" s="138"/>
      <c r="HM178" s="138"/>
      <c r="HN178" s="138"/>
      <c r="HO178" s="138"/>
      <c r="HP178" s="138"/>
      <c r="HQ178" s="138"/>
      <c r="HR178" s="138"/>
      <c r="HS178" s="138"/>
      <c r="HT178" s="138"/>
      <c r="HU178" s="138"/>
      <c r="HV178" s="138"/>
      <c r="HW178" s="138"/>
      <c r="HX178" s="138"/>
      <c r="HY178" s="138"/>
      <c r="HZ178" s="138"/>
      <c r="IA178" s="138"/>
      <c r="IB178" s="138"/>
      <c r="IC178" s="138"/>
      <c r="ID178" s="138"/>
      <c r="IE178" s="138"/>
      <c r="IF178" s="138"/>
      <c r="IG178" s="138"/>
      <c r="IH178" s="138"/>
      <c r="II178" s="138"/>
      <c r="IJ178" s="138"/>
      <c r="IK178" s="138"/>
      <c r="IL178" s="138"/>
      <c r="IM178" s="138"/>
      <c r="IN178" s="138"/>
      <c r="IO178" s="138"/>
      <c r="IP178" s="138"/>
      <c r="IQ178" s="138"/>
      <c r="IR178" s="138"/>
      <c r="IS178" s="138"/>
      <c r="IT178" s="138"/>
      <c r="IU178" s="138"/>
      <c r="IV178" s="138"/>
    </row>
    <row r="179" spans="1:256" s="52" customFormat="1" ht="15" customHeight="1">
      <c r="A179" s="234" t="s">
        <v>132</v>
      </c>
      <c r="B179" s="144" t="s">
        <v>248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145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  <c r="IV179" s="50"/>
    </row>
    <row r="180" spans="1:256" ht="15.75" customHeight="1">
      <c r="A180" s="58"/>
      <c r="B180" s="146" t="s">
        <v>108</v>
      </c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100"/>
    </row>
    <row r="181" spans="1:256" ht="15.75" thickBot="1">
      <c r="A181" s="264">
        <v>1</v>
      </c>
      <c r="B181" s="285" t="s">
        <v>125</v>
      </c>
      <c r="C181" s="135" t="s">
        <v>110</v>
      </c>
      <c r="D181" s="242">
        <v>3</v>
      </c>
      <c r="E181" s="134">
        <v>0</v>
      </c>
      <c r="F181" s="134">
        <v>3</v>
      </c>
      <c r="G181" s="134">
        <v>3</v>
      </c>
      <c r="H181" s="134"/>
      <c r="I181" s="134" t="s">
        <v>44</v>
      </c>
      <c r="J181" s="134">
        <v>160</v>
      </c>
      <c r="K181" s="134"/>
      <c r="L181" s="134"/>
      <c r="M181" s="25">
        <v>160</v>
      </c>
    </row>
    <row r="182" spans="1:256" ht="15.75" thickBot="1">
      <c r="A182" s="237"/>
      <c r="B182" s="238" t="s">
        <v>126</v>
      </c>
      <c r="C182" s="239" t="s">
        <v>100</v>
      </c>
      <c r="D182" s="239">
        <f>SUM(D146,D148,D150:D151,D158:D160)</f>
        <v>23</v>
      </c>
      <c r="E182" s="239">
        <f>SUM(E146,E148,E150:E151,E158:E160)</f>
        <v>11.5</v>
      </c>
      <c r="F182" s="239">
        <f>SUM(F146,F148,F150:F151,F158:F160)</f>
        <v>11.5</v>
      </c>
      <c r="G182" s="239"/>
      <c r="H182" s="239"/>
      <c r="I182" s="239"/>
      <c r="J182" s="239">
        <f>SUM(J146,J148,J150:J151,J158:J160)</f>
        <v>236</v>
      </c>
      <c r="K182" s="239">
        <f>SUM(K146,K148,K150:K151,K158:K160)</f>
        <v>110</v>
      </c>
      <c r="L182" s="239">
        <f>SUM(L146,L148,L150:L151,L158:L160)</f>
        <v>126</v>
      </c>
      <c r="M182" s="266">
        <f>SUM(M146,M148,M150:M151,M158:M160)</f>
        <v>51.5</v>
      </c>
    </row>
    <row r="183" spans="1:256" ht="15.75" thickBot="1">
      <c r="A183" s="237"/>
      <c r="B183" s="238" t="s">
        <v>127</v>
      </c>
      <c r="C183" s="239" t="s">
        <v>110</v>
      </c>
      <c r="D183" s="239">
        <f>SUM(D140,D147,D149,D152,D161:D164,D181)</f>
        <v>29</v>
      </c>
      <c r="E183" s="239">
        <f>SUM(E140,E147,E149,E152,E161:E164)</f>
        <v>13</v>
      </c>
      <c r="F183" s="239">
        <f>SUM(F140,F147,F149,F152,F161:F164,F181)</f>
        <v>16</v>
      </c>
      <c r="G183" s="239"/>
      <c r="H183" s="239"/>
      <c r="I183" s="239"/>
      <c r="J183" s="239">
        <f>SUM(J140,J147,J149,J152,J161:J164)</f>
        <v>228</v>
      </c>
      <c r="K183" s="239">
        <f>SUM(K140,K147,K149,K152,K161:K164)</f>
        <v>102</v>
      </c>
      <c r="L183" s="239">
        <f>SUM(L140,L147,L149,L152,L161:L164)</f>
        <v>126</v>
      </c>
      <c r="M183" s="266">
        <f>SUM(M140,M147,M149,M152,M161:M164)</f>
        <v>82</v>
      </c>
    </row>
    <row r="184" spans="1:256" ht="25.5" customHeight="1" thickBot="1">
      <c r="A184" s="328" t="s">
        <v>249</v>
      </c>
      <c r="B184" s="329"/>
      <c r="C184" s="269" t="s">
        <v>49</v>
      </c>
      <c r="D184" s="269">
        <v>52</v>
      </c>
      <c r="E184" s="269">
        <f>SUM(E182:E183)</f>
        <v>24.5</v>
      </c>
      <c r="F184" s="269">
        <f>SUM(F182:F183)</f>
        <v>27.5</v>
      </c>
      <c r="G184" s="269">
        <f>SUM(G142,G154,G166,G181)</f>
        <v>3</v>
      </c>
      <c r="H184" s="269"/>
      <c r="I184" s="269"/>
      <c r="J184" s="269">
        <f>SUM(J182:J183)</f>
        <v>464</v>
      </c>
      <c r="K184" s="269">
        <f>SUM(K182:K183)</f>
        <v>212</v>
      </c>
      <c r="L184" s="269">
        <f>SUM(L182:L183)</f>
        <v>252</v>
      </c>
      <c r="M184" s="271">
        <f>SUM(M182:M183)</f>
        <v>133.5</v>
      </c>
    </row>
    <row r="185" spans="1:256" ht="6.75" customHeight="1">
      <c r="A185" s="183"/>
      <c r="B185" s="109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97"/>
    </row>
    <row r="186" spans="1:256" ht="16.5" thickBot="1">
      <c r="A186" s="41"/>
      <c r="B186" s="272" t="s">
        <v>129</v>
      </c>
      <c r="C186" s="34"/>
      <c r="D186" s="34"/>
      <c r="E186" s="34"/>
      <c r="F186" s="34"/>
      <c r="G186" s="9"/>
      <c r="H186" s="34"/>
      <c r="I186" s="34"/>
      <c r="J186" s="34"/>
      <c r="K186" s="34"/>
      <c r="L186" s="34"/>
      <c r="M186" s="82"/>
    </row>
    <row r="187" spans="1:256">
      <c r="A187" s="10" t="s">
        <v>7</v>
      </c>
      <c r="B187" s="11"/>
      <c r="C187" s="12"/>
      <c r="D187" s="319" t="s">
        <v>8</v>
      </c>
      <c r="E187" s="320"/>
      <c r="F187" s="320"/>
      <c r="G187" s="13" t="s">
        <v>9</v>
      </c>
      <c r="H187" s="14" t="s">
        <v>10</v>
      </c>
      <c r="I187" s="15" t="s">
        <v>11</v>
      </c>
      <c r="J187" s="321" t="s">
        <v>12</v>
      </c>
      <c r="K187" s="322"/>
      <c r="L187" s="322"/>
      <c r="M187" s="323"/>
      <c r="N187" s="3"/>
    </row>
    <row r="188" spans="1:256">
      <c r="A188" s="16"/>
      <c r="B188" s="17" t="s">
        <v>13</v>
      </c>
      <c r="C188" s="18" t="s">
        <v>14</v>
      </c>
      <c r="D188" s="19" t="s">
        <v>15</v>
      </c>
      <c r="E188" s="20" t="s">
        <v>16</v>
      </c>
      <c r="F188" s="21" t="s">
        <v>17</v>
      </c>
      <c r="G188" s="22" t="s">
        <v>18</v>
      </c>
      <c r="H188" s="18" t="s">
        <v>19</v>
      </c>
      <c r="I188" s="23" t="s">
        <v>20</v>
      </c>
      <c r="J188" s="24" t="s">
        <v>15</v>
      </c>
      <c r="K188" s="318" t="s">
        <v>21</v>
      </c>
      <c r="L188" s="318"/>
      <c r="M188" s="25" t="s">
        <v>22</v>
      </c>
      <c r="N188" s="3"/>
    </row>
    <row r="189" spans="1:256">
      <c r="A189" s="26"/>
      <c r="B189" s="17" t="s">
        <v>23</v>
      </c>
      <c r="C189" s="27"/>
      <c r="D189" s="19"/>
      <c r="E189" s="20" t="s">
        <v>24</v>
      </c>
      <c r="F189" s="28" t="s">
        <v>25</v>
      </c>
      <c r="G189" s="20" t="s">
        <v>26</v>
      </c>
      <c r="H189" s="18"/>
      <c r="I189" s="23" t="s">
        <v>27</v>
      </c>
      <c r="J189" s="29"/>
      <c r="K189" s="30" t="s">
        <v>28</v>
      </c>
      <c r="L189" s="31" t="s">
        <v>29</v>
      </c>
      <c r="M189" s="32"/>
      <c r="N189" s="3"/>
    </row>
    <row r="190" spans="1:256">
      <c r="A190" s="33"/>
      <c r="B190" s="17"/>
      <c r="C190" s="34"/>
      <c r="D190" s="19"/>
      <c r="E190" s="20" t="s">
        <v>30</v>
      </c>
      <c r="F190" s="28" t="s">
        <v>31</v>
      </c>
      <c r="G190" s="20" t="s">
        <v>32</v>
      </c>
      <c r="H190" s="34"/>
      <c r="I190" s="23" t="s">
        <v>33</v>
      </c>
      <c r="J190" s="29"/>
      <c r="K190" s="35"/>
      <c r="L190" s="20"/>
      <c r="M190" s="32"/>
      <c r="N190" s="3"/>
    </row>
    <row r="191" spans="1:256">
      <c r="A191" s="33"/>
      <c r="B191" s="36"/>
      <c r="C191" s="37"/>
      <c r="D191" s="19"/>
      <c r="E191" s="20" t="s">
        <v>34</v>
      </c>
      <c r="F191" s="28"/>
      <c r="G191" s="20" t="s">
        <v>35</v>
      </c>
      <c r="H191" s="18"/>
      <c r="I191" s="19" t="s">
        <v>36</v>
      </c>
      <c r="J191" s="38"/>
      <c r="K191" s="35"/>
      <c r="L191" s="39"/>
      <c r="M191" s="40"/>
      <c r="N191" s="3"/>
    </row>
    <row r="192" spans="1:256" ht="7.5" customHeight="1" thickBot="1">
      <c r="A192" s="41"/>
      <c r="B192" s="42"/>
      <c r="C192" s="9"/>
      <c r="D192" s="43"/>
      <c r="E192" s="44"/>
      <c r="F192" s="45"/>
      <c r="G192" s="44"/>
      <c r="H192" s="9"/>
      <c r="I192" s="43"/>
      <c r="J192" s="46"/>
      <c r="K192" s="47"/>
      <c r="L192" s="48"/>
      <c r="M192" s="49"/>
      <c r="N192" s="3"/>
    </row>
    <row r="193" spans="1:14" ht="15.75" thickBot="1">
      <c r="A193" s="33"/>
      <c r="B193" s="50" t="s">
        <v>37</v>
      </c>
      <c r="C193" s="27"/>
      <c r="D193" s="34"/>
      <c r="E193" s="34"/>
      <c r="F193" s="34"/>
      <c r="G193" s="34"/>
      <c r="H193" s="34"/>
      <c r="I193" s="34"/>
      <c r="J193" s="34"/>
      <c r="K193" s="34"/>
      <c r="L193" s="34"/>
      <c r="M193" s="163"/>
      <c r="N193" s="3"/>
    </row>
    <row r="194" spans="1:14">
      <c r="A194" s="52" t="s">
        <v>38</v>
      </c>
      <c r="B194" s="53" t="s">
        <v>39</v>
      </c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7"/>
      <c r="N194" s="3"/>
    </row>
    <row r="195" spans="1:14">
      <c r="A195" s="58"/>
      <c r="B195" s="59" t="s">
        <v>130</v>
      </c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100"/>
      <c r="N195" s="3"/>
    </row>
    <row r="196" spans="1:14">
      <c r="A196" s="2">
        <v>1</v>
      </c>
      <c r="B196" s="115" t="s">
        <v>131</v>
      </c>
      <c r="C196" s="63" t="s">
        <v>132</v>
      </c>
      <c r="D196" s="60">
        <v>2</v>
      </c>
      <c r="E196" s="60">
        <v>1</v>
      </c>
      <c r="F196" s="60">
        <v>1</v>
      </c>
      <c r="G196" s="60">
        <v>2</v>
      </c>
      <c r="H196" s="63" t="s">
        <v>43</v>
      </c>
      <c r="I196" s="114" t="s">
        <v>44</v>
      </c>
      <c r="J196" s="63">
        <f t="shared" ref="J196:J197" si="7">SUM(K196:L196)</f>
        <v>18</v>
      </c>
      <c r="K196" s="94">
        <v>0</v>
      </c>
      <c r="L196" s="94">
        <v>18</v>
      </c>
      <c r="M196" s="100">
        <v>7</v>
      </c>
      <c r="N196" s="3"/>
    </row>
    <row r="197" spans="1:14" ht="15.75" thickBot="1">
      <c r="A197" s="174">
        <v>2</v>
      </c>
      <c r="B197" s="286" t="s">
        <v>131</v>
      </c>
      <c r="C197" s="241" t="s">
        <v>133</v>
      </c>
      <c r="D197" s="242">
        <v>2</v>
      </c>
      <c r="E197" s="242">
        <v>1</v>
      </c>
      <c r="F197" s="242">
        <v>1</v>
      </c>
      <c r="G197" s="242">
        <v>2</v>
      </c>
      <c r="H197" s="241" t="s">
        <v>43</v>
      </c>
      <c r="I197" s="276" t="s">
        <v>44</v>
      </c>
      <c r="J197" s="241">
        <f t="shared" si="7"/>
        <v>18</v>
      </c>
      <c r="K197" s="134">
        <v>0</v>
      </c>
      <c r="L197" s="134">
        <v>18</v>
      </c>
      <c r="M197" s="25">
        <v>7</v>
      </c>
      <c r="N197" s="3"/>
    </row>
    <row r="198" spans="1:14" ht="15.75" thickBot="1">
      <c r="A198" s="259"/>
      <c r="B198" s="284" t="s">
        <v>48</v>
      </c>
      <c r="C198" s="256"/>
      <c r="D198" s="256">
        <f>SUM(D195:D197)</f>
        <v>4</v>
      </c>
      <c r="E198" s="256">
        <f>SUM(E195:E197)</f>
        <v>2</v>
      </c>
      <c r="F198" s="256">
        <f>SUM(F195:F197)</f>
        <v>2</v>
      </c>
      <c r="G198" s="256">
        <v>0</v>
      </c>
      <c r="H198" s="256" t="s">
        <v>49</v>
      </c>
      <c r="I198" s="263" t="s">
        <v>49</v>
      </c>
      <c r="J198" s="263">
        <f>SUM(J195:J197)</f>
        <v>36</v>
      </c>
      <c r="K198" s="263">
        <v>0</v>
      </c>
      <c r="L198" s="263">
        <f>SUM(L195:L197)</f>
        <v>36</v>
      </c>
      <c r="M198" s="278">
        <f>SUM(M195:M197)</f>
        <v>14</v>
      </c>
      <c r="N198" s="3"/>
    </row>
    <row r="199" spans="1:14">
      <c r="A199" s="123"/>
      <c r="B199" s="283" t="s">
        <v>50</v>
      </c>
      <c r="C199" s="221"/>
      <c r="D199" s="221">
        <f>SUM(D196:D197)</f>
        <v>4</v>
      </c>
      <c r="E199" s="221">
        <f>SUM(E196:E197)</f>
        <v>2</v>
      </c>
      <c r="F199" s="221">
        <f>SUM(F196:F197)</f>
        <v>2</v>
      </c>
      <c r="G199" s="221">
        <f>SUM(G196:G197)</f>
        <v>4</v>
      </c>
      <c r="H199" s="221" t="s">
        <v>49</v>
      </c>
      <c r="I199" s="112" t="s">
        <v>49</v>
      </c>
      <c r="J199" s="112">
        <f>SUM(J196:J197)</f>
        <v>36</v>
      </c>
      <c r="K199" s="112">
        <v>0</v>
      </c>
      <c r="L199" s="112">
        <f>SUM(L196:L197)</f>
        <v>36</v>
      </c>
      <c r="M199" s="113">
        <f>SUM(M196:M197)</f>
        <v>14</v>
      </c>
      <c r="N199" s="3"/>
    </row>
    <row r="200" spans="1:14" ht="15.75" thickBot="1">
      <c r="A200" s="67"/>
      <c r="B200" s="140" t="s">
        <v>51</v>
      </c>
      <c r="C200" s="69"/>
      <c r="D200" s="69">
        <f>SUM(D196:D197)</f>
        <v>4</v>
      </c>
      <c r="E200" s="69">
        <f>SUM(E196:E197)</f>
        <v>2</v>
      </c>
      <c r="F200" s="69">
        <f>SUM(F196:F197)</f>
        <v>2</v>
      </c>
      <c r="G200" s="69">
        <v>0</v>
      </c>
      <c r="H200" s="69" t="s">
        <v>49</v>
      </c>
      <c r="I200" s="80" t="s">
        <v>49</v>
      </c>
      <c r="J200" s="80">
        <f>SUM(J196:J197)</f>
        <v>36</v>
      </c>
      <c r="K200" s="80">
        <v>0</v>
      </c>
      <c r="L200" s="80">
        <f>SUM(L196:L197)</f>
        <v>36</v>
      </c>
      <c r="M200" s="81">
        <f>SUM(M196:M197)</f>
        <v>14</v>
      </c>
      <c r="N200" s="3"/>
    </row>
    <row r="201" spans="1:14" ht="15.75" thickBot="1">
      <c r="A201" s="101" t="s">
        <v>45</v>
      </c>
      <c r="B201" s="141" t="s">
        <v>52</v>
      </c>
      <c r="C201" s="142"/>
      <c r="D201" s="142"/>
      <c r="E201" s="142"/>
      <c r="F201" s="143"/>
      <c r="G201" s="143"/>
      <c r="H201" s="143"/>
      <c r="I201" s="34"/>
      <c r="J201" s="34"/>
      <c r="K201" s="34"/>
      <c r="L201" s="34"/>
      <c r="M201" s="163"/>
      <c r="N201" s="3"/>
    </row>
    <row r="202" spans="1:14">
      <c r="A202" s="83"/>
      <c r="B202" s="124" t="s">
        <v>130</v>
      </c>
      <c r="C202" s="125"/>
      <c r="D202" s="125"/>
      <c r="E202" s="125"/>
      <c r="F202" s="125"/>
      <c r="G202" s="125"/>
      <c r="H202" s="125"/>
      <c r="I202" s="103"/>
      <c r="J202" s="103"/>
      <c r="K202" s="103"/>
      <c r="L202" s="103"/>
      <c r="M202" s="126"/>
    </row>
    <row r="203" spans="1:14">
      <c r="A203" s="1">
        <v>1</v>
      </c>
      <c r="B203" s="115" t="s">
        <v>134</v>
      </c>
      <c r="C203" s="60" t="s">
        <v>132</v>
      </c>
      <c r="D203" s="60">
        <v>3</v>
      </c>
      <c r="E203" s="60">
        <v>1.5</v>
      </c>
      <c r="F203" s="60">
        <v>1.5</v>
      </c>
      <c r="G203" s="60">
        <v>0</v>
      </c>
      <c r="H203" s="63" t="s">
        <v>43</v>
      </c>
      <c r="I203" s="94" t="s">
        <v>47</v>
      </c>
      <c r="J203" s="63">
        <f t="shared" ref="J203:J205" si="8">SUM(K203:L203)</f>
        <v>36</v>
      </c>
      <c r="K203" s="94">
        <v>18</v>
      </c>
      <c r="L203" s="94">
        <v>18</v>
      </c>
      <c r="M203" s="100">
        <v>1.5</v>
      </c>
    </row>
    <row r="204" spans="1:14">
      <c r="A204" s="1">
        <v>2</v>
      </c>
      <c r="B204" s="115" t="s">
        <v>135</v>
      </c>
      <c r="C204" s="63" t="s">
        <v>133</v>
      </c>
      <c r="D204" s="60">
        <v>4</v>
      </c>
      <c r="E204" s="60">
        <v>2</v>
      </c>
      <c r="F204" s="60">
        <v>2</v>
      </c>
      <c r="G204" s="60">
        <v>0</v>
      </c>
      <c r="H204" s="63" t="s">
        <v>54</v>
      </c>
      <c r="I204" s="86" t="s">
        <v>47</v>
      </c>
      <c r="J204" s="63">
        <f t="shared" si="8"/>
        <v>36</v>
      </c>
      <c r="K204" s="94">
        <v>18</v>
      </c>
      <c r="L204" s="94">
        <v>18</v>
      </c>
      <c r="M204" s="100">
        <v>14</v>
      </c>
    </row>
    <row r="205" spans="1:14" ht="15.75" thickBot="1">
      <c r="A205" s="132">
        <v>3</v>
      </c>
      <c r="B205" s="286" t="s">
        <v>136</v>
      </c>
      <c r="C205" s="242" t="s">
        <v>132</v>
      </c>
      <c r="D205" s="242">
        <v>2</v>
      </c>
      <c r="E205" s="242">
        <v>1.25</v>
      </c>
      <c r="F205" s="242">
        <v>0.75</v>
      </c>
      <c r="G205" s="242">
        <v>0</v>
      </c>
      <c r="H205" s="241" t="s">
        <v>43</v>
      </c>
      <c r="I205" s="134" t="s">
        <v>47</v>
      </c>
      <c r="J205" s="241">
        <f t="shared" si="8"/>
        <v>28</v>
      </c>
      <c r="K205" s="134">
        <v>10</v>
      </c>
      <c r="L205" s="134">
        <v>18</v>
      </c>
      <c r="M205" s="25">
        <v>3.25</v>
      </c>
    </row>
    <row r="206" spans="1:14" ht="15.75" thickBot="1">
      <c r="A206" s="262"/>
      <c r="B206" s="284" t="s">
        <v>48</v>
      </c>
      <c r="C206" s="256"/>
      <c r="D206" s="256">
        <f>SUM(D203:D205)</f>
        <v>9</v>
      </c>
      <c r="E206" s="256">
        <f>SUM(E202:E205)</f>
        <v>4.75</v>
      </c>
      <c r="F206" s="256">
        <f>SUM(F202:F205)</f>
        <v>4.25</v>
      </c>
      <c r="G206" s="256">
        <f>SUM(G203:G205)</f>
        <v>0</v>
      </c>
      <c r="H206" s="256" t="s">
        <v>49</v>
      </c>
      <c r="I206" s="263" t="s">
        <v>49</v>
      </c>
      <c r="J206" s="263">
        <f>SUM(J202:J205)</f>
        <v>100</v>
      </c>
      <c r="K206" s="263">
        <f>SUM(K202:K205)</f>
        <v>46</v>
      </c>
      <c r="L206" s="263">
        <f>SUM(L202:L205)</f>
        <v>54</v>
      </c>
      <c r="M206" s="278">
        <f>SUM(M202:M205)</f>
        <v>18.75</v>
      </c>
    </row>
    <row r="207" spans="1:14">
      <c r="A207" s="84"/>
      <c r="B207" s="283" t="s">
        <v>50</v>
      </c>
      <c r="C207" s="221"/>
      <c r="D207" s="221">
        <v>0</v>
      </c>
      <c r="E207" s="221">
        <v>0</v>
      </c>
      <c r="F207" s="221">
        <v>0</v>
      </c>
      <c r="G207" s="221">
        <v>0</v>
      </c>
      <c r="H207" s="221" t="s">
        <v>49</v>
      </c>
      <c r="I207" s="112" t="s">
        <v>49</v>
      </c>
      <c r="J207" s="112">
        <v>0</v>
      </c>
      <c r="K207" s="112">
        <v>0</v>
      </c>
      <c r="L207" s="112">
        <v>0</v>
      </c>
      <c r="M207" s="113">
        <v>0</v>
      </c>
    </row>
    <row r="208" spans="1:14" ht="15.75" thickBot="1">
      <c r="A208" s="67"/>
      <c r="B208" s="140" t="s">
        <v>51</v>
      </c>
      <c r="C208" s="69"/>
      <c r="D208" s="69">
        <v>0</v>
      </c>
      <c r="E208" s="69">
        <v>0</v>
      </c>
      <c r="F208" s="69">
        <v>0</v>
      </c>
      <c r="G208" s="69">
        <v>0</v>
      </c>
      <c r="H208" s="69" t="s">
        <v>49</v>
      </c>
      <c r="I208" s="80" t="s">
        <v>49</v>
      </c>
      <c r="J208" s="80">
        <v>0</v>
      </c>
      <c r="K208" s="80">
        <v>0</v>
      </c>
      <c r="L208" s="80">
        <v>0</v>
      </c>
      <c r="M208" s="81">
        <v>0</v>
      </c>
    </row>
    <row r="209" spans="1:14" s="91" customFormat="1" ht="15.75" thickBot="1">
      <c r="A209" s="147" t="s">
        <v>81</v>
      </c>
      <c r="B209" s="141" t="s">
        <v>57</v>
      </c>
      <c r="C209" s="142"/>
      <c r="D209" s="143"/>
      <c r="E209" s="143"/>
      <c r="F209" s="143"/>
      <c r="G209" s="143"/>
      <c r="H209" s="143"/>
      <c r="I209" s="34"/>
      <c r="J209" s="34"/>
      <c r="K209" s="34"/>
      <c r="L209" s="34"/>
      <c r="M209" s="163"/>
      <c r="N209" s="90"/>
    </row>
    <row r="210" spans="1:14" s="91" customFormat="1">
      <c r="A210" s="83"/>
      <c r="B210" s="124" t="s">
        <v>130</v>
      </c>
      <c r="C210" s="118"/>
      <c r="D210" s="118"/>
      <c r="E210" s="118"/>
      <c r="F210" s="118"/>
      <c r="G210" s="118"/>
      <c r="H210" s="125"/>
      <c r="I210" s="103"/>
      <c r="J210" s="55"/>
      <c r="K210" s="55"/>
      <c r="L210" s="55"/>
      <c r="M210" s="57"/>
      <c r="N210" s="90"/>
    </row>
    <row r="211" spans="1:14" s="91" customFormat="1">
      <c r="A211" s="1">
        <v>1</v>
      </c>
      <c r="B211" s="115" t="s">
        <v>137</v>
      </c>
      <c r="C211" s="60" t="s">
        <v>132</v>
      </c>
      <c r="D211" s="60">
        <v>4</v>
      </c>
      <c r="E211" s="60">
        <v>2</v>
      </c>
      <c r="F211" s="60">
        <v>2</v>
      </c>
      <c r="G211" s="60">
        <v>0</v>
      </c>
      <c r="H211" s="63" t="s">
        <v>54</v>
      </c>
      <c r="I211" s="86" t="s">
        <v>47</v>
      </c>
      <c r="J211" s="63">
        <f t="shared" ref="J211:J224" si="9">SUM(K211:L211)</f>
        <v>36</v>
      </c>
      <c r="K211" s="94">
        <v>18</v>
      </c>
      <c r="L211" s="94">
        <v>18</v>
      </c>
      <c r="M211" s="100">
        <v>14</v>
      </c>
      <c r="N211" s="90"/>
    </row>
    <row r="212" spans="1:14" s="91" customFormat="1">
      <c r="A212" s="1">
        <v>2</v>
      </c>
      <c r="B212" s="115" t="s">
        <v>138</v>
      </c>
      <c r="C212" s="63" t="s">
        <v>132</v>
      </c>
      <c r="D212" s="63">
        <v>4</v>
      </c>
      <c r="E212" s="63">
        <v>2</v>
      </c>
      <c r="F212" s="63">
        <v>2</v>
      </c>
      <c r="G212" s="63">
        <v>0</v>
      </c>
      <c r="H212" s="86" t="s">
        <v>54</v>
      </c>
      <c r="I212" s="86" t="s">
        <v>47</v>
      </c>
      <c r="J212" s="63">
        <f t="shared" si="9"/>
        <v>36</v>
      </c>
      <c r="K212" s="86">
        <v>18</v>
      </c>
      <c r="L212" s="86">
        <v>18</v>
      </c>
      <c r="M212" s="100">
        <v>14</v>
      </c>
      <c r="N212" s="90"/>
    </row>
    <row r="213" spans="1:14">
      <c r="A213" s="89">
        <v>3</v>
      </c>
      <c r="B213" s="115" t="s">
        <v>139</v>
      </c>
      <c r="C213" s="60" t="s">
        <v>132</v>
      </c>
      <c r="D213" s="60">
        <v>2</v>
      </c>
      <c r="E213" s="60">
        <v>1.25</v>
      </c>
      <c r="F213" s="60">
        <v>0.75</v>
      </c>
      <c r="G213" s="60">
        <v>0</v>
      </c>
      <c r="H213" s="94" t="s">
        <v>96</v>
      </c>
      <c r="I213" s="94" t="s">
        <v>47</v>
      </c>
      <c r="J213" s="63">
        <f t="shared" si="9"/>
        <v>28</v>
      </c>
      <c r="K213" s="94">
        <v>10</v>
      </c>
      <c r="L213" s="94">
        <v>18</v>
      </c>
      <c r="M213" s="120">
        <v>3.25</v>
      </c>
    </row>
    <row r="214" spans="1:14">
      <c r="A214" s="89">
        <v>4</v>
      </c>
      <c r="B214" s="115" t="s">
        <v>140</v>
      </c>
      <c r="C214" s="60" t="s">
        <v>132</v>
      </c>
      <c r="D214" s="60">
        <v>2</v>
      </c>
      <c r="E214" s="60">
        <v>1</v>
      </c>
      <c r="F214" s="60">
        <v>1</v>
      </c>
      <c r="G214" s="60">
        <v>0</v>
      </c>
      <c r="H214" s="94" t="s">
        <v>96</v>
      </c>
      <c r="I214" s="94" t="s">
        <v>47</v>
      </c>
      <c r="J214" s="63">
        <f t="shared" si="9"/>
        <v>18</v>
      </c>
      <c r="K214" s="94">
        <v>10</v>
      </c>
      <c r="L214" s="94">
        <v>8</v>
      </c>
      <c r="M214" s="120">
        <v>7</v>
      </c>
    </row>
    <row r="215" spans="1:14">
      <c r="A215" s="89">
        <v>5</v>
      </c>
      <c r="B215" s="115" t="s">
        <v>141</v>
      </c>
      <c r="C215" s="60" t="s">
        <v>132</v>
      </c>
      <c r="D215" s="60">
        <v>2</v>
      </c>
      <c r="E215" s="60">
        <v>1</v>
      </c>
      <c r="F215" s="60">
        <v>1</v>
      </c>
      <c r="G215" s="60">
        <v>0</v>
      </c>
      <c r="H215" s="94" t="s">
        <v>96</v>
      </c>
      <c r="I215" s="94" t="s">
        <v>47</v>
      </c>
      <c r="J215" s="63">
        <f t="shared" si="9"/>
        <v>18</v>
      </c>
      <c r="K215" s="94">
        <v>10</v>
      </c>
      <c r="L215" s="94">
        <v>8</v>
      </c>
      <c r="M215" s="120">
        <v>7</v>
      </c>
    </row>
    <row r="216" spans="1:14" s="91" customFormat="1">
      <c r="A216" s="89">
        <v>6</v>
      </c>
      <c r="B216" s="115" t="s">
        <v>142</v>
      </c>
      <c r="C216" s="64" t="s">
        <v>132</v>
      </c>
      <c r="D216" s="64">
        <v>3</v>
      </c>
      <c r="E216" s="64">
        <v>1.5</v>
      </c>
      <c r="F216" s="64">
        <v>1.5</v>
      </c>
      <c r="G216" s="64">
        <v>0</v>
      </c>
      <c r="H216" s="86" t="s">
        <v>54</v>
      </c>
      <c r="I216" s="86" t="s">
        <v>47</v>
      </c>
      <c r="J216" s="63">
        <f t="shared" si="9"/>
        <v>28</v>
      </c>
      <c r="K216" s="114">
        <v>10</v>
      </c>
      <c r="L216" s="114">
        <v>18</v>
      </c>
      <c r="M216" s="120">
        <v>9.5</v>
      </c>
      <c r="N216" s="90"/>
    </row>
    <row r="217" spans="1:14">
      <c r="A217" s="1">
        <v>7</v>
      </c>
      <c r="B217" s="115" t="s">
        <v>143</v>
      </c>
      <c r="C217" s="60" t="s">
        <v>132</v>
      </c>
      <c r="D217" s="60">
        <v>2</v>
      </c>
      <c r="E217" s="60">
        <v>1.25</v>
      </c>
      <c r="F217" s="60">
        <v>0.75</v>
      </c>
      <c r="G217" s="60">
        <v>0</v>
      </c>
      <c r="H217" s="86" t="s">
        <v>96</v>
      </c>
      <c r="I217" s="86" t="s">
        <v>47</v>
      </c>
      <c r="J217" s="63">
        <f t="shared" si="9"/>
        <v>28</v>
      </c>
      <c r="K217" s="94">
        <v>10</v>
      </c>
      <c r="L217" s="94">
        <v>18</v>
      </c>
      <c r="M217" s="100">
        <v>3.25</v>
      </c>
    </row>
    <row r="218" spans="1:14">
      <c r="A218" s="1">
        <v>8</v>
      </c>
      <c r="B218" s="115" t="s">
        <v>144</v>
      </c>
      <c r="C218" s="64" t="s">
        <v>133</v>
      </c>
      <c r="D218" s="64">
        <v>4</v>
      </c>
      <c r="E218" s="64">
        <v>2</v>
      </c>
      <c r="F218" s="64">
        <v>2</v>
      </c>
      <c r="G218" s="64">
        <v>0</v>
      </c>
      <c r="H218" s="86" t="s">
        <v>54</v>
      </c>
      <c r="I218" s="86" t="s">
        <v>47</v>
      </c>
      <c r="J218" s="63">
        <f t="shared" si="9"/>
        <v>36</v>
      </c>
      <c r="K218" s="148">
        <v>18</v>
      </c>
      <c r="L218" s="114">
        <v>18</v>
      </c>
      <c r="M218" s="120">
        <v>14</v>
      </c>
    </row>
    <row r="219" spans="1:14" ht="30">
      <c r="A219" s="1">
        <v>9</v>
      </c>
      <c r="B219" s="149" t="s">
        <v>145</v>
      </c>
      <c r="C219" s="60" t="s">
        <v>133</v>
      </c>
      <c r="D219" s="60">
        <v>2</v>
      </c>
      <c r="E219" s="60">
        <v>1</v>
      </c>
      <c r="F219" s="60">
        <v>1</v>
      </c>
      <c r="G219" s="60">
        <v>0</v>
      </c>
      <c r="H219" s="86" t="s">
        <v>96</v>
      </c>
      <c r="I219" s="86" t="s">
        <v>47</v>
      </c>
      <c r="J219" s="63">
        <f t="shared" si="9"/>
        <v>18</v>
      </c>
      <c r="K219" s="94">
        <v>10</v>
      </c>
      <c r="L219" s="94">
        <v>8</v>
      </c>
      <c r="M219" s="100">
        <v>7</v>
      </c>
    </row>
    <row r="220" spans="1:14">
      <c r="A220" s="89">
        <v>10</v>
      </c>
      <c r="B220" s="62" t="s">
        <v>146</v>
      </c>
      <c r="C220" s="94" t="s">
        <v>133</v>
      </c>
      <c r="D220" s="94">
        <v>3</v>
      </c>
      <c r="E220" s="94">
        <v>1.5</v>
      </c>
      <c r="F220" s="94">
        <v>1.5</v>
      </c>
      <c r="G220" s="94">
        <v>0</v>
      </c>
      <c r="H220" s="86" t="s">
        <v>54</v>
      </c>
      <c r="I220" s="86" t="s">
        <v>47</v>
      </c>
      <c r="J220" s="63">
        <f t="shared" si="9"/>
        <v>28</v>
      </c>
      <c r="K220" s="94">
        <v>10</v>
      </c>
      <c r="L220" s="94">
        <v>18</v>
      </c>
      <c r="M220" s="100">
        <v>9.5</v>
      </c>
    </row>
    <row r="221" spans="1:14">
      <c r="A221" s="1">
        <v>11</v>
      </c>
      <c r="B221" s="62" t="s">
        <v>147</v>
      </c>
      <c r="C221" s="94" t="s">
        <v>133</v>
      </c>
      <c r="D221" s="94">
        <v>2</v>
      </c>
      <c r="E221" s="94">
        <v>1.25</v>
      </c>
      <c r="F221" s="94">
        <v>0.75</v>
      </c>
      <c r="G221" s="94">
        <v>0</v>
      </c>
      <c r="H221" s="94" t="s">
        <v>96</v>
      </c>
      <c r="I221" s="94" t="s">
        <v>47</v>
      </c>
      <c r="J221" s="63">
        <f t="shared" si="9"/>
        <v>28</v>
      </c>
      <c r="K221" s="94">
        <v>10</v>
      </c>
      <c r="L221" s="94">
        <v>18</v>
      </c>
      <c r="M221" s="100">
        <v>3.25</v>
      </c>
    </row>
    <row r="222" spans="1:14">
      <c r="A222" s="1">
        <v>12</v>
      </c>
      <c r="B222" s="62" t="s">
        <v>148</v>
      </c>
      <c r="C222" s="94" t="s">
        <v>133</v>
      </c>
      <c r="D222" s="94">
        <v>2</v>
      </c>
      <c r="E222" s="94">
        <v>1</v>
      </c>
      <c r="F222" s="94">
        <v>1</v>
      </c>
      <c r="G222" s="94">
        <v>0</v>
      </c>
      <c r="H222" s="94" t="s">
        <v>96</v>
      </c>
      <c r="I222" s="94" t="s">
        <v>47</v>
      </c>
      <c r="J222" s="63">
        <f t="shared" si="9"/>
        <v>18</v>
      </c>
      <c r="K222" s="94">
        <v>18</v>
      </c>
      <c r="L222" s="94">
        <v>0</v>
      </c>
      <c r="M222" s="100">
        <v>7</v>
      </c>
      <c r="N222" s="150"/>
    </row>
    <row r="223" spans="1:14">
      <c r="A223" s="1">
        <v>13</v>
      </c>
      <c r="B223" s="62" t="s">
        <v>149</v>
      </c>
      <c r="C223" s="94" t="s">
        <v>133</v>
      </c>
      <c r="D223" s="94">
        <v>2</v>
      </c>
      <c r="E223" s="94">
        <v>1</v>
      </c>
      <c r="F223" s="94">
        <v>1</v>
      </c>
      <c r="G223" s="94">
        <v>0</v>
      </c>
      <c r="H223" s="94" t="s">
        <v>96</v>
      </c>
      <c r="I223" s="94" t="s">
        <v>47</v>
      </c>
      <c r="J223" s="63">
        <f t="shared" si="9"/>
        <v>18</v>
      </c>
      <c r="K223" s="94">
        <v>10</v>
      </c>
      <c r="L223" s="94">
        <v>8</v>
      </c>
      <c r="M223" s="100">
        <v>7</v>
      </c>
    </row>
    <row r="224" spans="1:14" ht="15.75" thickBot="1">
      <c r="A224" s="132">
        <v>14</v>
      </c>
      <c r="B224" s="286" t="s">
        <v>150</v>
      </c>
      <c r="C224" s="242" t="s">
        <v>133</v>
      </c>
      <c r="D224" s="242">
        <v>2</v>
      </c>
      <c r="E224" s="242">
        <v>1</v>
      </c>
      <c r="F224" s="242">
        <v>1</v>
      </c>
      <c r="G224" s="134">
        <v>0</v>
      </c>
      <c r="H224" s="134" t="s">
        <v>96</v>
      </c>
      <c r="I224" s="134" t="s">
        <v>47</v>
      </c>
      <c r="J224" s="241">
        <f t="shared" si="9"/>
        <v>18</v>
      </c>
      <c r="K224" s="134">
        <v>10</v>
      </c>
      <c r="L224" s="134">
        <v>8</v>
      </c>
      <c r="M224" s="25">
        <v>7</v>
      </c>
    </row>
    <row r="225" spans="1:16" ht="15.75" thickBot="1">
      <c r="A225" s="262"/>
      <c r="B225" s="284" t="s">
        <v>48</v>
      </c>
      <c r="C225" s="256"/>
      <c r="D225" s="256">
        <f>SUM(D211:D224)</f>
        <v>36</v>
      </c>
      <c r="E225" s="256">
        <f>SUM(E211:E224)</f>
        <v>18.75</v>
      </c>
      <c r="F225" s="256">
        <f>SUM(F211:F224)</f>
        <v>17.25</v>
      </c>
      <c r="G225" s="263">
        <v>0</v>
      </c>
      <c r="H225" s="263" t="s">
        <v>49</v>
      </c>
      <c r="I225" s="263" t="s">
        <v>49</v>
      </c>
      <c r="J225" s="263">
        <f>SUM(J210:J224)</f>
        <v>356</v>
      </c>
      <c r="K225" s="263">
        <f>SUM(K210:K224)</f>
        <v>172</v>
      </c>
      <c r="L225" s="263">
        <f>SUM(L210:L224)</f>
        <v>184</v>
      </c>
      <c r="M225" s="278">
        <f>SUM(M210:M224)</f>
        <v>112.75</v>
      </c>
    </row>
    <row r="226" spans="1:16">
      <c r="A226" s="123"/>
      <c r="B226" s="283" t="s">
        <v>50</v>
      </c>
      <c r="C226" s="221"/>
      <c r="D226" s="221">
        <v>0</v>
      </c>
      <c r="E226" s="221">
        <v>0</v>
      </c>
      <c r="F226" s="221">
        <v>0</v>
      </c>
      <c r="G226" s="112">
        <v>0</v>
      </c>
      <c r="H226" s="112" t="s">
        <v>49</v>
      </c>
      <c r="I226" s="112" t="s">
        <v>49</v>
      </c>
      <c r="J226" s="112">
        <v>0</v>
      </c>
      <c r="K226" s="112">
        <v>0</v>
      </c>
      <c r="L226" s="112">
        <v>0</v>
      </c>
      <c r="M226" s="113">
        <v>0</v>
      </c>
    </row>
    <row r="227" spans="1:16" ht="15.75" thickBot="1">
      <c r="A227" s="79"/>
      <c r="B227" s="140" t="s">
        <v>51</v>
      </c>
      <c r="C227" s="69"/>
      <c r="D227" s="69">
        <v>0</v>
      </c>
      <c r="E227" s="69">
        <v>0</v>
      </c>
      <c r="F227" s="69">
        <v>0</v>
      </c>
      <c r="G227" s="80"/>
      <c r="H227" s="80" t="s">
        <v>49</v>
      </c>
      <c r="I227" s="80" t="s">
        <v>49</v>
      </c>
      <c r="J227" s="80">
        <v>0</v>
      </c>
      <c r="K227" s="80">
        <v>0</v>
      </c>
      <c r="L227" s="80">
        <v>0</v>
      </c>
      <c r="M227" s="81">
        <v>0</v>
      </c>
    </row>
    <row r="228" spans="1:16" ht="15.75" thickBot="1">
      <c r="A228" s="95" t="s">
        <v>82</v>
      </c>
      <c r="B228" s="151" t="s">
        <v>71</v>
      </c>
      <c r="C228" s="74"/>
      <c r="D228" s="73"/>
      <c r="E228" s="73"/>
      <c r="F228" s="73"/>
      <c r="G228" s="56"/>
      <c r="H228" s="56"/>
      <c r="I228" s="56"/>
      <c r="J228" s="56"/>
      <c r="K228" s="56"/>
      <c r="L228" s="56"/>
      <c r="M228" s="97"/>
    </row>
    <row r="229" spans="1:16">
      <c r="A229" s="95"/>
      <c r="B229" s="124" t="s">
        <v>130</v>
      </c>
      <c r="C229" s="74"/>
      <c r="D229" s="73"/>
      <c r="E229" s="73"/>
      <c r="F229" s="73"/>
      <c r="G229" s="56"/>
      <c r="H229" s="56"/>
      <c r="I229" s="56"/>
      <c r="J229" s="56"/>
      <c r="K229" s="56"/>
      <c r="L229" s="56"/>
      <c r="M229" s="131"/>
    </row>
    <row r="230" spans="1:16">
      <c r="A230" s="1"/>
      <c r="B230" s="115" t="s">
        <v>48</v>
      </c>
      <c r="C230" s="60" t="s">
        <v>49</v>
      </c>
      <c r="D230" s="60"/>
      <c r="E230" s="60"/>
      <c r="F230" s="60"/>
      <c r="G230" s="94"/>
      <c r="H230" s="94" t="s">
        <v>49</v>
      </c>
      <c r="I230" s="94" t="s">
        <v>49</v>
      </c>
      <c r="J230" s="94"/>
      <c r="K230" s="94"/>
      <c r="L230" s="94"/>
      <c r="M230" s="100"/>
      <c r="O230" s="8"/>
      <c r="P230" s="8"/>
    </row>
    <row r="231" spans="1:16">
      <c r="A231" s="1"/>
      <c r="B231" s="115" t="s">
        <v>50</v>
      </c>
      <c r="C231" s="60" t="s">
        <v>49</v>
      </c>
      <c r="D231" s="60"/>
      <c r="E231" s="60"/>
      <c r="F231" s="60"/>
      <c r="G231" s="94"/>
      <c r="H231" s="94" t="s">
        <v>49</v>
      </c>
      <c r="I231" s="94" t="s">
        <v>49</v>
      </c>
      <c r="J231" s="94"/>
      <c r="K231" s="94"/>
      <c r="L231" s="94"/>
      <c r="M231" s="100"/>
      <c r="O231" s="152"/>
      <c r="P231" s="152"/>
    </row>
    <row r="232" spans="1:16" ht="15.75" thickBot="1">
      <c r="A232" s="67"/>
      <c r="B232" s="140" t="s">
        <v>51</v>
      </c>
      <c r="C232" s="69" t="s">
        <v>49</v>
      </c>
      <c r="D232" s="69"/>
      <c r="E232" s="69"/>
      <c r="F232" s="69"/>
      <c r="G232" s="80"/>
      <c r="H232" s="80" t="s">
        <v>49</v>
      </c>
      <c r="I232" s="80" t="s">
        <v>49</v>
      </c>
      <c r="J232" s="80"/>
      <c r="K232" s="80"/>
      <c r="L232" s="80"/>
      <c r="M232" s="81"/>
      <c r="O232" s="8"/>
      <c r="P232" s="8"/>
    </row>
    <row r="233" spans="1:16" ht="13.5" customHeight="1" thickBot="1">
      <c r="A233" s="26" t="s">
        <v>100</v>
      </c>
      <c r="B233" s="50" t="s">
        <v>72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97"/>
    </row>
    <row r="234" spans="1:16">
      <c r="A234" s="83"/>
      <c r="B234" s="124" t="s">
        <v>130</v>
      </c>
      <c r="C234" s="118"/>
      <c r="D234" s="118"/>
      <c r="E234" s="118"/>
      <c r="F234" s="118"/>
      <c r="G234" s="55"/>
      <c r="H234" s="55"/>
      <c r="I234" s="55"/>
      <c r="J234" s="55"/>
      <c r="K234" s="55"/>
      <c r="L234" s="55"/>
      <c r="M234" s="57"/>
    </row>
    <row r="235" spans="1:16">
      <c r="A235" s="84">
        <v>1</v>
      </c>
      <c r="B235" s="217" t="s">
        <v>151</v>
      </c>
      <c r="C235" s="218" t="s">
        <v>132</v>
      </c>
      <c r="D235" s="218">
        <v>2</v>
      </c>
      <c r="E235" s="218">
        <v>1</v>
      </c>
      <c r="F235" s="218">
        <v>1</v>
      </c>
      <c r="G235" s="215">
        <v>0</v>
      </c>
      <c r="H235" s="215" t="s">
        <v>43</v>
      </c>
      <c r="I235" s="215" t="s">
        <v>44</v>
      </c>
      <c r="J235" s="218">
        <f t="shared" ref="J235:J247" si="10">SUM(K235:L235)</f>
        <v>18</v>
      </c>
      <c r="K235" s="215">
        <v>10</v>
      </c>
      <c r="L235" s="215">
        <v>8</v>
      </c>
      <c r="M235" s="219">
        <v>7</v>
      </c>
      <c r="N235" s="3"/>
    </row>
    <row r="236" spans="1:16">
      <c r="A236" s="1">
        <v>2</v>
      </c>
      <c r="B236" s="117" t="s">
        <v>151</v>
      </c>
      <c r="C236" s="63" t="s">
        <v>132</v>
      </c>
      <c r="D236" s="63">
        <v>2</v>
      </c>
      <c r="E236" s="218">
        <v>1</v>
      </c>
      <c r="F236" s="218">
        <v>1</v>
      </c>
      <c r="G236" s="86">
        <v>0</v>
      </c>
      <c r="H236" s="86" t="s">
        <v>43</v>
      </c>
      <c r="I236" s="86" t="s">
        <v>44</v>
      </c>
      <c r="J236" s="63">
        <f t="shared" si="10"/>
        <v>18</v>
      </c>
      <c r="K236" s="86">
        <v>10</v>
      </c>
      <c r="L236" s="86">
        <v>8</v>
      </c>
      <c r="M236" s="219">
        <v>7</v>
      </c>
      <c r="N236" s="3"/>
    </row>
    <row r="237" spans="1:16">
      <c r="A237" s="1">
        <v>3</v>
      </c>
      <c r="B237" s="117" t="s">
        <v>151</v>
      </c>
      <c r="C237" s="63" t="s">
        <v>132</v>
      </c>
      <c r="D237" s="63">
        <v>2</v>
      </c>
      <c r="E237" s="218">
        <v>1</v>
      </c>
      <c r="F237" s="218">
        <v>1</v>
      </c>
      <c r="G237" s="86">
        <v>0</v>
      </c>
      <c r="H237" s="86" t="s">
        <v>43</v>
      </c>
      <c r="I237" s="86" t="s">
        <v>44</v>
      </c>
      <c r="J237" s="63">
        <f t="shared" si="10"/>
        <v>18</v>
      </c>
      <c r="K237" s="86">
        <v>10</v>
      </c>
      <c r="L237" s="86">
        <v>8</v>
      </c>
      <c r="M237" s="219">
        <v>7</v>
      </c>
      <c r="N237" s="3"/>
    </row>
    <row r="238" spans="1:16">
      <c r="A238" s="1">
        <v>4</v>
      </c>
      <c r="B238" s="117" t="s">
        <v>151</v>
      </c>
      <c r="C238" s="63" t="s">
        <v>132</v>
      </c>
      <c r="D238" s="63">
        <v>2</v>
      </c>
      <c r="E238" s="218">
        <v>1</v>
      </c>
      <c r="F238" s="218">
        <v>1</v>
      </c>
      <c r="G238" s="86">
        <v>0</v>
      </c>
      <c r="H238" s="86" t="s">
        <v>43</v>
      </c>
      <c r="I238" s="86" t="s">
        <v>44</v>
      </c>
      <c r="J238" s="63">
        <f t="shared" si="10"/>
        <v>18</v>
      </c>
      <c r="K238" s="86">
        <v>10</v>
      </c>
      <c r="L238" s="86">
        <v>8</v>
      </c>
      <c r="M238" s="219">
        <v>7</v>
      </c>
      <c r="N238" s="3"/>
    </row>
    <row r="239" spans="1:16">
      <c r="A239" s="1">
        <v>5</v>
      </c>
      <c r="B239" s="117" t="s">
        <v>151</v>
      </c>
      <c r="C239" s="63" t="s">
        <v>132</v>
      </c>
      <c r="D239" s="63">
        <v>2</v>
      </c>
      <c r="E239" s="218">
        <v>1</v>
      </c>
      <c r="F239" s="218">
        <v>1</v>
      </c>
      <c r="G239" s="86">
        <v>0</v>
      </c>
      <c r="H239" s="86" t="s">
        <v>43</v>
      </c>
      <c r="I239" s="86" t="s">
        <v>44</v>
      </c>
      <c r="J239" s="63">
        <f t="shared" si="10"/>
        <v>18</v>
      </c>
      <c r="K239" s="86">
        <v>10</v>
      </c>
      <c r="L239" s="86">
        <v>8</v>
      </c>
      <c r="M239" s="219">
        <v>7</v>
      </c>
      <c r="N239" s="3"/>
    </row>
    <row r="240" spans="1:16">
      <c r="A240" s="1">
        <v>6</v>
      </c>
      <c r="B240" s="117" t="s">
        <v>151</v>
      </c>
      <c r="C240" s="63" t="s">
        <v>132</v>
      </c>
      <c r="D240" s="63">
        <v>2</v>
      </c>
      <c r="E240" s="218">
        <v>1</v>
      </c>
      <c r="F240" s="218">
        <v>1</v>
      </c>
      <c r="G240" s="86">
        <v>0</v>
      </c>
      <c r="H240" s="86" t="s">
        <v>43</v>
      </c>
      <c r="I240" s="86" t="s">
        <v>44</v>
      </c>
      <c r="J240" s="63">
        <f t="shared" si="10"/>
        <v>18</v>
      </c>
      <c r="K240" s="86">
        <v>10</v>
      </c>
      <c r="L240" s="86">
        <v>8</v>
      </c>
      <c r="M240" s="219">
        <v>7</v>
      </c>
      <c r="N240" s="3"/>
    </row>
    <row r="241" spans="1:14">
      <c r="A241" s="104">
        <v>7</v>
      </c>
      <c r="B241" s="85" t="s">
        <v>151</v>
      </c>
      <c r="C241" s="86" t="s">
        <v>133</v>
      </c>
      <c r="D241" s="86">
        <v>2</v>
      </c>
      <c r="E241" s="218">
        <v>1</v>
      </c>
      <c r="F241" s="218">
        <v>1</v>
      </c>
      <c r="G241" s="86">
        <v>0</v>
      </c>
      <c r="H241" s="86" t="s">
        <v>43</v>
      </c>
      <c r="I241" s="86" t="s">
        <v>44</v>
      </c>
      <c r="J241" s="63">
        <f t="shared" si="10"/>
        <v>18</v>
      </c>
      <c r="K241" s="86">
        <v>10</v>
      </c>
      <c r="L241" s="86">
        <v>8</v>
      </c>
      <c r="M241" s="219">
        <v>7</v>
      </c>
      <c r="N241" s="3"/>
    </row>
    <row r="242" spans="1:14">
      <c r="A242" s="1">
        <v>8</v>
      </c>
      <c r="B242" s="85" t="s">
        <v>151</v>
      </c>
      <c r="C242" s="86" t="s">
        <v>133</v>
      </c>
      <c r="D242" s="86">
        <v>2</v>
      </c>
      <c r="E242" s="218">
        <v>1</v>
      </c>
      <c r="F242" s="218">
        <v>1</v>
      </c>
      <c r="G242" s="86">
        <v>0</v>
      </c>
      <c r="H242" s="86" t="s">
        <v>43</v>
      </c>
      <c r="I242" s="86" t="s">
        <v>44</v>
      </c>
      <c r="J242" s="63">
        <f t="shared" si="10"/>
        <v>18</v>
      </c>
      <c r="K242" s="86">
        <v>10</v>
      </c>
      <c r="L242" s="86">
        <v>8</v>
      </c>
      <c r="M242" s="219">
        <v>7</v>
      </c>
      <c r="N242" s="3"/>
    </row>
    <row r="243" spans="1:14">
      <c r="A243" s="1">
        <v>9</v>
      </c>
      <c r="B243" s="85" t="s">
        <v>151</v>
      </c>
      <c r="C243" s="86" t="s">
        <v>133</v>
      </c>
      <c r="D243" s="86">
        <v>2</v>
      </c>
      <c r="E243" s="218">
        <v>1</v>
      </c>
      <c r="F243" s="218">
        <v>1</v>
      </c>
      <c r="G243" s="86">
        <v>0</v>
      </c>
      <c r="H243" s="86" t="s">
        <v>43</v>
      </c>
      <c r="I243" s="86" t="s">
        <v>44</v>
      </c>
      <c r="J243" s="63">
        <f t="shared" si="10"/>
        <v>18</v>
      </c>
      <c r="K243" s="86">
        <v>10</v>
      </c>
      <c r="L243" s="86">
        <v>8</v>
      </c>
      <c r="M243" s="219">
        <v>7</v>
      </c>
      <c r="N243" s="3"/>
    </row>
    <row r="244" spans="1:14">
      <c r="A244" s="1">
        <v>10</v>
      </c>
      <c r="B244" s="85" t="s">
        <v>151</v>
      </c>
      <c r="C244" s="86" t="s">
        <v>133</v>
      </c>
      <c r="D244" s="86">
        <v>2</v>
      </c>
      <c r="E244" s="218">
        <v>1</v>
      </c>
      <c r="F244" s="218">
        <v>1</v>
      </c>
      <c r="G244" s="86">
        <v>0</v>
      </c>
      <c r="H244" s="86" t="s">
        <v>43</v>
      </c>
      <c r="I244" s="86" t="s">
        <v>44</v>
      </c>
      <c r="J244" s="63">
        <f t="shared" si="10"/>
        <v>18</v>
      </c>
      <c r="K244" s="86">
        <v>10</v>
      </c>
      <c r="L244" s="86">
        <v>8</v>
      </c>
      <c r="M244" s="219">
        <v>7</v>
      </c>
      <c r="N244" s="3"/>
    </row>
    <row r="245" spans="1:14">
      <c r="A245" s="104">
        <v>11</v>
      </c>
      <c r="B245" s="85" t="s">
        <v>151</v>
      </c>
      <c r="C245" s="86" t="s">
        <v>133</v>
      </c>
      <c r="D245" s="86">
        <v>2</v>
      </c>
      <c r="E245" s="218">
        <v>1</v>
      </c>
      <c r="F245" s="218">
        <v>1</v>
      </c>
      <c r="G245" s="86">
        <v>0</v>
      </c>
      <c r="H245" s="86" t="s">
        <v>43</v>
      </c>
      <c r="I245" s="86" t="s">
        <v>44</v>
      </c>
      <c r="J245" s="63">
        <f t="shared" si="10"/>
        <v>18</v>
      </c>
      <c r="K245" s="86">
        <v>10</v>
      </c>
      <c r="L245" s="86">
        <v>8</v>
      </c>
      <c r="M245" s="219">
        <v>7</v>
      </c>
      <c r="N245" s="3"/>
    </row>
    <row r="246" spans="1:14">
      <c r="A246" s="104">
        <v>12</v>
      </c>
      <c r="B246" s="85" t="s">
        <v>151</v>
      </c>
      <c r="C246" s="86" t="s">
        <v>133</v>
      </c>
      <c r="D246" s="86">
        <v>2</v>
      </c>
      <c r="E246" s="218">
        <v>1</v>
      </c>
      <c r="F246" s="218">
        <v>1</v>
      </c>
      <c r="G246" s="86">
        <v>0</v>
      </c>
      <c r="H246" s="86" t="s">
        <v>43</v>
      </c>
      <c r="I246" s="86" t="s">
        <v>44</v>
      </c>
      <c r="J246" s="63">
        <f t="shared" si="10"/>
        <v>18</v>
      </c>
      <c r="K246" s="86">
        <v>10</v>
      </c>
      <c r="L246" s="86">
        <v>8</v>
      </c>
      <c r="M246" s="219">
        <v>7</v>
      </c>
      <c r="N246" s="3"/>
    </row>
    <row r="247" spans="1:14" ht="15.75" thickBot="1">
      <c r="A247" s="264">
        <v>13</v>
      </c>
      <c r="B247" s="92" t="s">
        <v>152</v>
      </c>
      <c r="C247" s="135" t="s">
        <v>133</v>
      </c>
      <c r="D247" s="135">
        <v>4</v>
      </c>
      <c r="E247" s="135">
        <v>1.25</v>
      </c>
      <c r="F247" s="135">
        <v>2.75</v>
      </c>
      <c r="G247" s="135">
        <v>4</v>
      </c>
      <c r="H247" s="135" t="s">
        <v>43</v>
      </c>
      <c r="I247" s="135" t="s">
        <v>47</v>
      </c>
      <c r="J247" s="241">
        <f t="shared" si="10"/>
        <v>18</v>
      </c>
      <c r="K247" s="135">
        <v>0</v>
      </c>
      <c r="L247" s="135">
        <v>18</v>
      </c>
      <c r="M247" s="187">
        <v>60</v>
      </c>
      <c r="N247" s="3"/>
    </row>
    <row r="248" spans="1:14" ht="15.75" thickBot="1">
      <c r="A248" s="237"/>
      <c r="B248" s="255" t="s">
        <v>48</v>
      </c>
      <c r="C248" s="263" t="s">
        <v>49</v>
      </c>
      <c r="D248" s="256">
        <v>28</v>
      </c>
      <c r="E248" s="239">
        <f>SUM(E235:E247)</f>
        <v>13.25</v>
      </c>
      <c r="F248" s="263">
        <f>SUM(F235:F247)</f>
        <v>14.75</v>
      </c>
      <c r="G248" s="263">
        <f>SUM(G247)</f>
        <v>4</v>
      </c>
      <c r="H248" s="263" t="s">
        <v>49</v>
      </c>
      <c r="I248" s="263" t="s">
        <v>49</v>
      </c>
      <c r="J248" s="263">
        <f>SUM(J235:J247)</f>
        <v>234</v>
      </c>
      <c r="K248" s="263">
        <f>SUM(K235:K247)</f>
        <v>120</v>
      </c>
      <c r="L248" s="263">
        <f>SUM(L235:L247)</f>
        <v>114</v>
      </c>
      <c r="M248" s="278">
        <f>SUM(M235:M247)</f>
        <v>144</v>
      </c>
      <c r="N248" s="3"/>
    </row>
    <row r="249" spans="1:14">
      <c r="A249" s="220"/>
      <c r="B249" s="93" t="s">
        <v>50</v>
      </c>
      <c r="C249" s="112" t="s">
        <v>49</v>
      </c>
      <c r="D249" s="112">
        <f>SUM(D247)</f>
        <v>4</v>
      </c>
      <c r="E249" s="112">
        <f>SUM(E247)</f>
        <v>1.25</v>
      </c>
      <c r="F249" s="112">
        <f>SUM(F247)</f>
        <v>2.75</v>
      </c>
      <c r="G249" s="112">
        <f>SUM(G235:G247)</f>
        <v>4</v>
      </c>
      <c r="H249" s="112" t="s">
        <v>49</v>
      </c>
      <c r="I249" s="112" t="s">
        <v>49</v>
      </c>
      <c r="J249" s="112">
        <f>SUM(J247)</f>
        <v>18</v>
      </c>
      <c r="K249" s="112">
        <f>SUM(K247)</f>
        <v>0</v>
      </c>
      <c r="L249" s="112">
        <f>SUM(L247)</f>
        <v>18</v>
      </c>
      <c r="M249" s="113">
        <v>20</v>
      </c>
      <c r="N249" s="3"/>
    </row>
    <row r="250" spans="1:14" ht="15.75" thickBot="1">
      <c r="A250" s="105"/>
      <c r="B250" s="68" t="s">
        <v>51</v>
      </c>
      <c r="C250" s="80" t="s">
        <v>49</v>
      </c>
      <c r="D250" s="80">
        <f>SUM(D235:D246)</f>
        <v>24</v>
      </c>
      <c r="E250" s="80">
        <f>SUM(E235:E246)</f>
        <v>12</v>
      </c>
      <c r="F250" s="80">
        <f>SUM(F235:F246)</f>
        <v>12</v>
      </c>
      <c r="G250" s="80">
        <v>0</v>
      </c>
      <c r="H250" s="80" t="s">
        <v>49</v>
      </c>
      <c r="I250" s="80" t="s">
        <v>49</v>
      </c>
      <c r="J250" s="80">
        <f>SUM(J235:J246)</f>
        <v>216</v>
      </c>
      <c r="K250" s="80">
        <f>SUM(K235:K246)</f>
        <v>120</v>
      </c>
      <c r="L250" s="80">
        <f>SUM(L235:L246)</f>
        <v>96</v>
      </c>
      <c r="M250" s="81">
        <f>SUM(M235:M246)</f>
        <v>84</v>
      </c>
      <c r="N250" s="3"/>
    </row>
    <row r="251" spans="1:14" ht="15.75" thickBot="1">
      <c r="A251" s="231" t="s">
        <v>110</v>
      </c>
      <c r="B251" s="106" t="s">
        <v>73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40"/>
    </row>
    <row r="252" spans="1:14" ht="15.75" thickBot="1">
      <c r="A252" s="245"/>
      <c r="B252" s="238" t="s">
        <v>153</v>
      </c>
      <c r="C252" s="239" t="s">
        <v>132</v>
      </c>
      <c r="D252" s="239">
        <f>SUM(D196,D203,D205,D211:D217,D235:D240)</f>
        <v>38</v>
      </c>
      <c r="E252" s="239">
        <f>SUM(E196,E203,E205,E211:E217,E235:E240)</f>
        <v>19.75</v>
      </c>
      <c r="F252" s="239">
        <f>SUM(F196,F203,F205,F211:F217,F235:F240)</f>
        <v>18.25</v>
      </c>
      <c r="G252" s="239"/>
      <c r="H252" s="239"/>
      <c r="I252" s="239"/>
      <c r="J252" s="239">
        <f>SUM(J196+J203+J205+J211+J212+J213+J214+J215+J216+J217+J235+J236+J237+J238+J239+J240)</f>
        <v>382</v>
      </c>
      <c r="K252" s="239">
        <f>SUM(K203+K205+K211+K212+K213+K214+K215+K216+K217+K235+K236+K237+K238+K239+K240)</f>
        <v>174</v>
      </c>
      <c r="L252" s="239">
        <f>SUM(L196+L203+L205+L211+L212+L213+L214+L215+L216+L217+L235+L236+L237+L238+L239+L240)</f>
        <v>208</v>
      </c>
      <c r="M252" s="266">
        <f>SUM(M196,M203,M205,M211:M217,M235:M240)</f>
        <v>111.75</v>
      </c>
    </row>
    <row r="253" spans="1:14" ht="15.75" thickBot="1">
      <c r="A253" s="245"/>
      <c r="B253" s="287" t="s">
        <v>154</v>
      </c>
      <c r="C253" s="239" t="s">
        <v>133</v>
      </c>
      <c r="D253" s="239">
        <f>SUM(D197,D204,D218:D224,D241:D247)</f>
        <v>39</v>
      </c>
      <c r="E253" s="239">
        <f>SUM(E197,E204,E218:E224,E241:E247)</f>
        <v>19</v>
      </c>
      <c r="F253" s="239">
        <f>SUM(F197,F204,F218:F224,F241:F247)</f>
        <v>20</v>
      </c>
      <c r="G253" s="239"/>
      <c r="H253" s="239"/>
      <c r="I253" s="239"/>
      <c r="J253" s="239">
        <f>SUM(J197+J204+J218+J219+J220+J221+J222+J223+J224+J241+J242+J243+J244+J245+J246+J247)</f>
        <v>344</v>
      </c>
      <c r="K253" s="239">
        <f>SUM(K204+K218+K219+K220+K221+K222+K223+K224+K241+K242+K243+K244+K245+K246+K247)</f>
        <v>164</v>
      </c>
      <c r="L253" s="239">
        <f>SUM(L197+L204+L218+L219+L220+L221+L222+L223+L224+L241+L242+L243+L244+L245+L246+L247)</f>
        <v>180</v>
      </c>
      <c r="M253" s="266">
        <f>SUM(M197,M204,M218:M224,M241:M247)</f>
        <v>177.75</v>
      </c>
    </row>
    <row r="254" spans="1:14" ht="15.75" thickBot="1">
      <c r="A254" s="281"/>
      <c r="B254" s="324" t="s">
        <v>128</v>
      </c>
      <c r="C254" s="325"/>
      <c r="D254" s="269">
        <f>SUM(D252:D253)</f>
        <v>77</v>
      </c>
      <c r="E254" s="269">
        <f>SUM(E252:E253)</f>
        <v>38.75</v>
      </c>
      <c r="F254" s="269">
        <f>SUM(F252:F253)</f>
        <v>38.25</v>
      </c>
      <c r="G254" s="269">
        <f>SUM(G199,G207,G226,G249)</f>
        <v>8</v>
      </c>
      <c r="H254" s="269"/>
      <c r="I254" s="269"/>
      <c r="J254" s="269">
        <f>SUM(J252:J253)</f>
        <v>726</v>
      </c>
      <c r="K254" s="269">
        <f>SUM(K252:K253)</f>
        <v>338</v>
      </c>
      <c r="L254" s="269">
        <f>SUM(L252:L253)</f>
        <v>388</v>
      </c>
      <c r="M254" s="271">
        <f>SUM(M252:M253)</f>
        <v>289.5</v>
      </c>
    </row>
    <row r="255" spans="1:14" ht="8.25" customHeight="1">
      <c r="A255" s="232"/>
      <c r="B255" s="138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97"/>
    </row>
    <row r="256" spans="1:14" ht="16.5" thickBot="1">
      <c r="A256" s="41"/>
      <c r="B256" s="272" t="s">
        <v>155</v>
      </c>
      <c r="C256" s="34"/>
      <c r="D256" s="34"/>
      <c r="E256" s="34"/>
      <c r="F256" s="34"/>
      <c r="G256" s="9"/>
      <c r="H256" s="34"/>
      <c r="I256" s="34"/>
      <c r="J256" s="34"/>
      <c r="K256" s="34"/>
      <c r="L256" s="34"/>
      <c r="M256" s="82"/>
    </row>
    <row r="257" spans="1:13">
      <c r="A257" s="10" t="s">
        <v>7</v>
      </c>
      <c r="B257" s="11"/>
      <c r="C257" s="12"/>
      <c r="D257" s="319" t="s">
        <v>8</v>
      </c>
      <c r="E257" s="320"/>
      <c r="F257" s="320"/>
      <c r="G257" s="13" t="s">
        <v>9</v>
      </c>
      <c r="H257" s="14" t="s">
        <v>10</v>
      </c>
      <c r="I257" s="15" t="s">
        <v>11</v>
      </c>
      <c r="J257" s="321" t="s">
        <v>12</v>
      </c>
      <c r="K257" s="322"/>
      <c r="L257" s="322"/>
      <c r="M257" s="323"/>
    </row>
    <row r="258" spans="1:13">
      <c r="A258" s="16"/>
      <c r="B258" s="17" t="s">
        <v>13</v>
      </c>
      <c r="C258" s="18" t="s">
        <v>14</v>
      </c>
      <c r="D258" s="19" t="s">
        <v>15</v>
      </c>
      <c r="E258" s="20" t="s">
        <v>16</v>
      </c>
      <c r="F258" s="21" t="s">
        <v>17</v>
      </c>
      <c r="G258" s="22" t="s">
        <v>18</v>
      </c>
      <c r="H258" s="18" t="s">
        <v>19</v>
      </c>
      <c r="I258" s="23" t="s">
        <v>20</v>
      </c>
      <c r="J258" s="24" t="s">
        <v>15</v>
      </c>
      <c r="K258" s="318" t="s">
        <v>21</v>
      </c>
      <c r="L258" s="318"/>
      <c r="M258" s="25" t="s">
        <v>22</v>
      </c>
    </row>
    <row r="259" spans="1:13">
      <c r="A259" s="26"/>
      <c r="B259" s="17" t="s">
        <v>23</v>
      </c>
      <c r="C259" s="27"/>
      <c r="D259" s="19"/>
      <c r="E259" s="20" t="s">
        <v>24</v>
      </c>
      <c r="F259" s="28" t="s">
        <v>25</v>
      </c>
      <c r="G259" s="20" t="s">
        <v>26</v>
      </c>
      <c r="H259" s="18"/>
      <c r="I259" s="23" t="s">
        <v>27</v>
      </c>
      <c r="J259" s="29"/>
      <c r="K259" s="30" t="s">
        <v>28</v>
      </c>
      <c r="L259" s="31" t="s">
        <v>29</v>
      </c>
      <c r="M259" s="32"/>
    </row>
    <row r="260" spans="1:13">
      <c r="A260" s="33"/>
      <c r="B260" s="17"/>
      <c r="C260" s="34"/>
      <c r="D260" s="19"/>
      <c r="E260" s="20" t="s">
        <v>30</v>
      </c>
      <c r="F260" s="28" t="s">
        <v>31</v>
      </c>
      <c r="G260" s="20" t="s">
        <v>32</v>
      </c>
      <c r="H260" s="34"/>
      <c r="I260" s="23" t="s">
        <v>33</v>
      </c>
      <c r="J260" s="29"/>
      <c r="K260" s="35"/>
      <c r="L260" s="20"/>
      <c r="M260" s="32"/>
    </row>
    <row r="261" spans="1:13">
      <c r="A261" s="33"/>
      <c r="B261" s="36"/>
      <c r="C261" s="37"/>
      <c r="D261" s="19"/>
      <c r="E261" s="20" t="s">
        <v>34</v>
      </c>
      <c r="F261" s="28"/>
      <c r="G261" s="20" t="s">
        <v>35</v>
      </c>
      <c r="H261" s="18"/>
      <c r="I261" s="19" t="s">
        <v>36</v>
      </c>
      <c r="J261" s="38"/>
      <c r="K261" s="35"/>
      <c r="L261" s="39"/>
      <c r="M261" s="40"/>
    </row>
    <row r="262" spans="1:13" ht="6.75" customHeight="1" thickBot="1">
      <c r="A262" s="41"/>
      <c r="B262" s="42"/>
      <c r="C262" s="9"/>
      <c r="D262" s="43"/>
      <c r="E262" s="44"/>
      <c r="F262" s="45"/>
      <c r="G262" s="44"/>
      <c r="H262" s="9"/>
      <c r="I262" s="43"/>
      <c r="J262" s="46"/>
      <c r="K262" s="47"/>
      <c r="L262" s="48"/>
      <c r="M262" s="49"/>
    </row>
    <row r="263" spans="1:13">
      <c r="A263" s="33"/>
      <c r="B263" s="50" t="s">
        <v>37</v>
      </c>
      <c r="C263" s="27"/>
      <c r="D263" s="34"/>
      <c r="E263" s="34"/>
      <c r="F263" s="34"/>
      <c r="G263" s="34"/>
      <c r="H263" s="34"/>
      <c r="I263" s="34"/>
      <c r="J263" s="34"/>
      <c r="K263" s="34"/>
      <c r="L263" s="34"/>
      <c r="M263" s="131"/>
    </row>
    <row r="264" spans="1:13" ht="15.75" thickBot="1">
      <c r="A264" s="233" t="s">
        <v>38</v>
      </c>
      <c r="B264" s="222" t="s">
        <v>39</v>
      </c>
      <c r="C264" s="223"/>
      <c r="D264" s="134"/>
      <c r="E264" s="134"/>
      <c r="F264" s="134"/>
      <c r="G264" s="134"/>
      <c r="H264" s="134"/>
      <c r="I264" s="134"/>
      <c r="J264" s="134"/>
      <c r="K264" s="134"/>
      <c r="L264" s="134"/>
      <c r="M264" s="25"/>
    </row>
    <row r="265" spans="1:13">
      <c r="A265" s="83"/>
      <c r="B265" s="124" t="s">
        <v>156</v>
      </c>
      <c r="C265" s="118"/>
      <c r="D265" s="118"/>
      <c r="E265" s="118"/>
      <c r="F265" s="118"/>
      <c r="G265" s="118"/>
      <c r="H265" s="55"/>
      <c r="I265" s="55"/>
      <c r="J265" s="55"/>
      <c r="K265" s="55"/>
      <c r="L265" s="55"/>
      <c r="M265" s="57"/>
    </row>
    <row r="266" spans="1:13">
      <c r="A266" s="2">
        <v>1</v>
      </c>
      <c r="B266" s="115" t="s">
        <v>253</v>
      </c>
      <c r="C266" s="63" t="s">
        <v>157</v>
      </c>
      <c r="D266" s="60">
        <v>13</v>
      </c>
      <c r="E266" s="60">
        <v>2</v>
      </c>
      <c r="F266" s="60">
        <v>11</v>
      </c>
      <c r="G266" s="60">
        <v>13</v>
      </c>
      <c r="H266" s="86" t="s">
        <v>43</v>
      </c>
      <c r="I266" s="114" t="s">
        <v>44</v>
      </c>
      <c r="J266" s="63">
        <f t="shared" ref="J266:J267" si="11">SUM(K266:L266)</f>
        <v>18</v>
      </c>
      <c r="K266" s="94">
        <v>0</v>
      </c>
      <c r="L266" s="94">
        <v>18</v>
      </c>
      <c r="M266" s="100">
        <v>32</v>
      </c>
    </row>
    <row r="267" spans="1:13">
      <c r="A267" s="2">
        <v>2</v>
      </c>
      <c r="B267" s="115" t="s">
        <v>254</v>
      </c>
      <c r="C267" s="60" t="s">
        <v>158</v>
      </c>
      <c r="D267" s="60">
        <v>13</v>
      </c>
      <c r="E267" s="60">
        <v>2</v>
      </c>
      <c r="F267" s="60">
        <v>11</v>
      </c>
      <c r="G267" s="60">
        <v>13</v>
      </c>
      <c r="H267" s="86" t="s">
        <v>43</v>
      </c>
      <c r="I267" s="114" t="s">
        <v>44</v>
      </c>
      <c r="J267" s="63">
        <f t="shared" si="11"/>
        <v>18</v>
      </c>
      <c r="K267" s="94">
        <v>0</v>
      </c>
      <c r="L267" s="94">
        <v>18</v>
      </c>
      <c r="M267" s="100">
        <v>32</v>
      </c>
    </row>
    <row r="268" spans="1:13" ht="15.75" thickBot="1">
      <c r="A268" s="174"/>
      <c r="B268" s="286"/>
      <c r="C268" s="242"/>
      <c r="D268" s="242"/>
      <c r="E268" s="242"/>
      <c r="F268" s="242"/>
      <c r="G268" s="242"/>
      <c r="H268" s="135"/>
      <c r="I268" s="276"/>
      <c r="J268" s="241"/>
      <c r="K268" s="134"/>
      <c r="L268" s="134"/>
      <c r="M268" s="25"/>
    </row>
    <row r="269" spans="1:13" ht="15.75" thickBot="1">
      <c r="A269" s="262"/>
      <c r="B269" s="284" t="s">
        <v>48</v>
      </c>
      <c r="C269" s="256"/>
      <c r="D269" s="256">
        <f>SUM(D266:D268)</f>
        <v>26</v>
      </c>
      <c r="E269" s="256">
        <f>SUM(E265:E268)</f>
        <v>4</v>
      </c>
      <c r="F269" s="256">
        <f>SUM(F265:F268)</f>
        <v>22</v>
      </c>
      <c r="G269" s="256">
        <v>0</v>
      </c>
      <c r="H269" s="263" t="s">
        <v>49</v>
      </c>
      <c r="I269" s="263" t="s">
        <v>49</v>
      </c>
      <c r="J269" s="263">
        <f>SUM(J265:J267)</f>
        <v>36</v>
      </c>
      <c r="K269" s="263">
        <v>0</v>
      </c>
      <c r="L269" s="263">
        <f>SUM(L265:L268)</f>
        <v>36</v>
      </c>
      <c r="M269" s="278">
        <f>SUM(M265:M268)</f>
        <v>64</v>
      </c>
    </row>
    <row r="270" spans="1:13">
      <c r="A270" s="84"/>
      <c r="B270" s="283" t="s">
        <v>50</v>
      </c>
      <c r="C270" s="221"/>
      <c r="D270" s="221">
        <f>SUM(D266,D267)</f>
        <v>26</v>
      </c>
      <c r="E270" s="221">
        <f>SUM(E266,E267)</f>
        <v>4</v>
      </c>
      <c r="F270" s="221">
        <f>SUM(F266,F267)</f>
        <v>22</v>
      </c>
      <c r="G270" s="221">
        <f>SUM(G266,G267)</f>
        <v>26</v>
      </c>
      <c r="H270" s="112" t="s">
        <v>49</v>
      </c>
      <c r="I270" s="112" t="s">
        <v>49</v>
      </c>
      <c r="J270" s="112">
        <f>SUM(J266,J267)</f>
        <v>36</v>
      </c>
      <c r="K270" s="112">
        <f>SUM(K266,K267)</f>
        <v>0</v>
      </c>
      <c r="L270" s="112">
        <f>SUM(L266,L267)</f>
        <v>36</v>
      </c>
      <c r="M270" s="113">
        <f>SUM(M266,M267)</f>
        <v>64</v>
      </c>
    </row>
    <row r="271" spans="1:13" ht="15.75" thickBot="1">
      <c r="A271" s="79"/>
      <c r="B271" s="140" t="s">
        <v>51</v>
      </c>
      <c r="C271" s="69"/>
      <c r="D271" s="69">
        <f>SUM(D266:D268)</f>
        <v>26</v>
      </c>
      <c r="E271" s="69">
        <f>SUM(E266:E268)</f>
        <v>4</v>
      </c>
      <c r="F271" s="69">
        <f>SUM(F266:F268)</f>
        <v>22</v>
      </c>
      <c r="G271" s="69">
        <f>SUM(G266:G268)</f>
        <v>26</v>
      </c>
      <c r="H271" s="80" t="s">
        <v>49</v>
      </c>
      <c r="I271" s="80" t="s">
        <v>49</v>
      </c>
      <c r="J271" s="80">
        <f>SUM(J266:J267)</f>
        <v>36</v>
      </c>
      <c r="K271" s="80">
        <v>0</v>
      </c>
      <c r="L271" s="80">
        <f>SUM(L266:L267)</f>
        <v>36</v>
      </c>
      <c r="M271" s="81">
        <f>SUM(M266:M267)</f>
        <v>64</v>
      </c>
    </row>
    <row r="272" spans="1:13" ht="15.75" thickBot="1">
      <c r="A272" s="26" t="s">
        <v>45</v>
      </c>
      <c r="B272" s="141" t="s">
        <v>52</v>
      </c>
      <c r="C272" s="142"/>
      <c r="D272" s="142"/>
      <c r="E272" s="142"/>
      <c r="F272" s="143"/>
      <c r="G272" s="143"/>
      <c r="H272" s="34"/>
      <c r="I272" s="34"/>
      <c r="J272" s="34"/>
      <c r="K272" s="34"/>
      <c r="L272" s="34"/>
      <c r="M272" s="51"/>
    </row>
    <row r="273" spans="1:15">
      <c r="A273" s="52"/>
      <c r="B273" s="124" t="s">
        <v>156</v>
      </c>
      <c r="C273" s="153"/>
      <c r="D273" s="153"/>
      <c r="E273" s="153"/>
      <c r="F273" s="118"/>
      <c r="G273" s="118"/>
      <c r="H273" s="55"/>
      <c r="I273" s="55"/>
      <c r="J273" s="55"/>
      <c r="K273" s="55"/>
      <c r="L273" s="55"/>
      <c r="M273" s="57"/>
    </row>
    <row r="274" spans="1:15">
      <c r="A274" s="1"/>
      <c r="B274" s="115" t="s">
        <v>48</v>
      </c>
      <c r="C274" s="60"/>
      <c r="D274" s="60">
        <v>0</v>
      </c>
      <c r="E274" s="60">
        <v>0</v>
      </c>
      <c r="F274" s="60">
        <v>0</v>
      </c>
      <c r="G274" s="60">
        <v>0</v>
      </c>
      <c r="H274" s="94" t="s">
        <v>49</v>
      </c>
      <c r="I274" s="94" t="s">
        <v>49</v>
      </c>
      <c r="J274" s="94">
        <v>0</v>
      </c>
      <c r="K274" s="94">
        <v>0</v>
      </c>
      <c r="L274" s="94">
        <v>0</v>
      </c>
      <c r="M274" s="100">
        <v>0</v>
      </c>
    </row>
    <row r="275" spans="1:15">
      <c r="A275" s="1"/>
      <c r="B275" s="115" t="s">
        <v>50</v>
      </c>
      <c r="C275" s="60"/>
      <c r="D275" s="60">
        <v>0</v>
      </c>
      <c r="E275" s="60">
        <v>0</v>
      </c>
      <c r="F275" s="60">
        <v>0</v>
      </c>
      <c r="G275" s="60">
        <v>0</v>
      </c>
      <c r="H275" s="94" t="s">
        <v>49</v>
      </c>
      <c r="I275" s="94" t="s">
        <v>49</v>
      </c>
      <c r="J275" s="94">
        <v>0</v>
      </c>
      <c r="K275" s="94">
        <v>0</v>
      </c>
      <c r="L275" s="94">
        <v>0</v>
      </c>
      <c r="M275" s="113">
        <v>0</v>
      </c>
    </row>
    <row r="276" spans="1:15" ht="15.75" thickBot="1">
      <c r="A276" s="67"/>
      <c r="B276" s="140" t="s">
        <v>51</v>
      </c>
      <c r="C276" s="69"/>
      <c r="D276" s="69">
        <v>0</v>
      </c>
      <c r="E276" s="69">
        <v>0</v>
      </c>
      <c r="F276" s="69">
        <v>0</v>
      </c>
      <c r="G276" s="69">
        <v>0</v>
      </c>
      <c r="H276" s="80" t="s">
        <v>49</v>
      </c>
      <c r="I276" s="80" t="s">
        <v>49</v>
      </c>
      <c r="J276" s="80">
        <v>0</v>
      </c>
      <c r="K276" s="80">
        <v>0</v>
      </c>
      <c r="L276" s="80">
        <v>0</v>
      </c>
      <c r="M276" s="81">
        <v>0</v>
      </c>
    </row>
    <row r="277" spans="1:15" ht="15.75" thickBot="1">
      <c r="A277" s="231" t="s">
        <v>81</v>
      </c>
      <c r="B277" s="224" t="s">
        <v>57</v>
      </c>
      <c r="C277" s="225"/>
      <c r="D277" s="226"/>
      <c r="E277" s="226"/>
      <c r="F277" s="226"/>
      <c r="G277" s="226"/>
      <c r="H277" s="39"/>
      <c r="I277" s="39"/>
      <c r="J277" s="39"/>
      <c r="K277" s="39"/>
      <c r="L277" s="39"/>
      <c r="M277" s="40"/>
    </row>
    <row r="278" spans="1:15">
      <c r="A278" s="52"/>
      <c r="B278" s="124" t="s">
        <v>156</v>
      </c>
      <c r="C278" s="153"/>
      <c r="D278" s="118"/>
      <c r="E278" s="118"/>
      <c r="F278" s="118"/>
      <c r="G278" s="118"/>
      <c r="H278" s="55"/>
      <c r="I278" s="55"/>
      <c r="J278" s="55"/>
      <c r="K278" s="55"/>
      <c r="L278" s="55"/>
      <c r="M278" s="57"/>
    </row>
    <row r="279" spans="1:15">
      <c r="A279" s="220">
        <v>1</v>
      </c>
      <c r="B279" s="217" t="s">
        <v>159</v>
      </c>
      <c r="C279" s="221" t="s">
        <v>157</v>
      </c>
      <c r="D279" s="221">
        <v>3</v>
      </c>
      <c r="E279" s="221">
        <v>1.5</v>
      </c>
      <c r="F279" s="221">
        <v>1.5</v>
      </c>
      <c r="G279" s="221">
        <v>0</v>
      </c>
      <c r="H279" s="112" t="s">
        <v>54</v>
      </c>
      <c r="I279" s="112" t="s">
        <v>47</v>
      </c>
      <c r="J279" s="218">
        <f t="shared" ref="J279:J283" si="12">SUM(K279:L279)</f>
        <v>28</v>
      </c>
      <c r="K279" s="112">
        <v>10</v>
      </c>
      <c r="L279" s="112">
        <v>18</v>
      </c>
      <c r="M279" s="113">
        <v>9.5</v>
      </c>
    </row>
    <row r="280" spans="1:15">
      <c r="A280" s="104">
        <v>2</v>
      </c>
      <c r="B280" s="117" t="s">
        <v>160</v>
      </c>
      <c r="C280" s="60" t="s">
        <v>157</v>
      </c>
      <c r="D280" s="60">
        <v>2</v>
      </c>
      <c r="E280" s="60">
        <v>1</v>
      </c>
      <c r="F280" s="60">
        <v>1</v>
      </c>
      <c r="G280" s="60">
        <v>0</v>
      </c>
      <c r="H280" s="94" t="s">
        <v>43</v>
      </c>
      <c r="I280" s="94" t="s">
        <v>47</v>
      </c>
      <c r="J280" s="63">
        <f t="shared" si="12"/>
        <v>18</v>
      </c>
      <c r="K280" s="94">
        <v>10</v>
      </c>
      <c r="L280" s="94">
        <v>8</v>
      </c>
      <c r="M280" s="100">
        <v>7</v>
      </c>
    </row>
    <row r="281" spans="1:15">
      <c r="A281" s="104">
        <v>3</v>
      </c>
      <c r="B281" s="117" t="s">
        <v>161</v>
      </c>
      <c r="C281" s="60" t="s">
        <v>157</v>
      </c>
      <c r="D281" s="60">
        <v>2</v>
      </c>
      <c r="E281" s="60">
        <v>1.25</v>
      </c>
      <c r="F281" s="60">
        <v>0.75</v>
      </c>
      <c r="G281" s="60">
        <v>0</v>
      </c>
      <c r="H281" s="94" t="s">
        <v>43</v>
      </c>
      <c r="I281" s="94" t="s">
        <v>47</v>
      </c>
      <c r="J281" s="63">
        <f t="shared" si="12"/>
        <v>28</v>
      </c>
      <c r="K281" s="94">
        <v>10</v>
      </c>
      <c r="L281" s="94">
        <v>18</v>
      </c>
      <c r="M281" s="100">
        <v>3.25</v>
      </c>
    </row>
    <row r="282" spans="1:15">
      <c r="A282" s="104">
        <v>4</v>
      </c>
      <c r="B282" s="117" t="s">
        <v>162</v>
      </c>
      <c r="C282" s="60" t="s">
        <v>157</v>
      </c>
      <c r="D282" s="60">
        <v>2</v>
      </c>
      <c r="E282" s="60">
        <v>1</v>
      </c>
      <c r="F282" s="60">
        <v>1</v>
      </c>
      <c r="G282" s="60">
        <v>0</v>
      </c>
      <c r="H282" s="94" t="s">
        <v>43</v>
      </c>
      <c r="I282" s="94" t="s">
        <v>47</v>
      </c>
      <c r="J282" s="63">
        <f t="shared" si="12"/>
        <v>18</v>
      </c>
      <c r="K282" s="94">
        <v>10</v>
      </c>
      <c r="L282" s="94">
        <v>8</v>
      </c>
      <c r="M282" s="100">
        <v>7</v>
      </c>
    </row>
    <row r="283" spans="1:15" ht="15.75" thickBot="1">
      <c r="A283" s="264">
        <v>5</v>
      </c>
      <c r="B283" s="282" t="s">
        <v>163</v>
      </c>
      <c r="C283" s="242" t="s">
        <v>157</v>
      </c>
      <c r="D283" s="242">
        <v>2</v>
      </c>
      <c r="E283" s="242">
        <v>1</v>
      </c>
      <c r="F283" s="242">
        <v>1</v>
      </c>
      <c r="G283" s="242">
        <v>0</v>
      </c>
      <c r="H283" s="134" t="s">
        <v>43</v>
      </c>
      <c r="I283" s="134" t="s">
        <v>47</v>
      </c>
      <c r="J283" s="241">
        <f t="shared" si="12"/>
        <v>18</v>
      </c>
      <c r="K283" s="134">
        <v>10</v>
      </c>
      <c r="L283" s="134">
        <v>8</v>
      </c>
      <c r="M283" s="25">
        <v>7</v>
      </c>
    </row>
    <row r="284" spans="1:15" ht="15.75" thickBot="1">
      <c r="A284" s="262"/>
      <c r="B284" s="255" t="s">
        <v>48</v>
      </c>
      <c r="C284" s="263"/>
      <c r="D284" s="256">
        <f>SUM(D279:D283)</f>
        <v>11</v>
      </c>
      <c r="E284" s="263">
        <f>SUM(E279:E283)</f>
        <v>5.75</v>
      </c>
      <c r="F284" s="263">
        <f>SUM(F279:F283)</f>
        <v>5.25</v>
      </c>
      <c r="G284" s="263">
        <f>SUM(G279:G283)</f>
        <v>0</v>
      </c>
      <c r="H284" s="263" t="s">
        <v>49</v>
      </c>
      <c r="I284" s="263" t="s">
        <v>49</v>
      </c>
      <c r="J284" s="263">
        <f>SUM(J279:J283)</f>
        <v>110</v>
      </c>
      <c r="K284" s="263">
        <f>SUM(K279:K283)</f>
        <v>50</v>
      </c>
      <c r="L284" s="263">
        <f>SUM(L279:L283)</f>
        <v>60</v>
      </c>
      <c r="M284" s="278">
        <f>SUM(M279:M283)</f>
        <v>33.75</v>
      </c>
    </row>
    <row r="285" spans="1:15">
      <c r="A285" s="84"/>
      <c r="B285" s="93" t="s">
        <v>50</v>
      </c>
      <c r="C285" s="112"/>
      <c r="D285" s="112">
        <v>0</v>
      </c>
      <c r="E285" s="112">
        <v>0</v>
      </c>
      <c r="F285" s="112">
        <v>0</v>
      </c>
      <c r="G285" s="112">
        <v>0</v>
      </c>
      <c r="H285" s="112" t="s">
        <v>49</v>
      </c>
      <c r="I285" s="112" t="s">
        <v>49</v>
      </c>
      <c r="J285" s="112">
        <v>0</v>
      </c>
      <c r="K285" s="112">
        <v>0</v>
      </c>
      <c r="L285" s="112">
        <v>0</v>
      </c>
      <c r="M285" s="113">
        <v>0</v>
      </c>
    </row>
    <row r="286" spans="1:15" ht="15.75" thickBot="1">
      <c r="A286" s="67"/>
      <c r="B286" s="68" t="s">
        <v>51</v>
      </c>
      <c r="C286" s="80"/>
      <c r="D286" s="80">
        <v>0</v>
      </c>
      <c r="E286" s="80">
        <v>0</v>
      </c>
      <c r="F286" s="80">
        <v>0</v>
      </c>
      <c r="G286" s="80">
        <v>0</v>
      </c>
      <c r="H286" s="80" t="s">
        <v>49</v>
      </c>
      <c r="I286" s="80" t="s">
        <v>49</v>
      </c>
      <c r="J286" s="80">
        <v>0</v>
      </c>
      <c r="K286" s="80">
        <v>0</v>
      </c>
      <c r="L286" s="80">
        <v>0</v>
      </c>
      <c r="M286" s="81">
        <v>0</v>
      </c>
    </row>
    <row r="287" spans="1:15" ht="15.75" thickBot="1">
      <c r="A287" s="26" t="s">
        <v>82</v>
      </c>
      <c r="B287" s="50" t="s">
        <v>71</v>
      </c>
      <c r="C287" s="34"/>
      <c r="D287" s="109"/>
      <c r="E287" s="109"/>
      <c r="F287" s="109"/>
      <c r="G287" s="34"/>
      <c r="H287" s="34"/>
      <c r="I287" s="34"/>
      <c r="J287" s="34"/>
      <c r="K287" s="34"/>
      <c r="L287" s="34"/>
      <c r="M287" s="97"/>
    </row>
    <row r="288" spans="1:15" s="62" customFormat="1">
      <c r="A288" s="52"/>
      <c r="B288" s="124" t="s">
        <v>156</v>
      </c>
      <c r="C288" s="55"/>
      <c r="D288" s="54"/>
      <c r="E288" s="54"/>
      <c r="F288" s="54"/>
      <c r="G288" s="55"/>
      <c r="H288" s="55"/>
      <c r="I288" s="55"/>
      <c r="J288" s="55"/>
      <c r="K288" s="55"/>
      <c r="L288" s="55"/>
      <c r="M288" s="57"/>
      <c r="N288" s="137"/>
      <c r="O288" s="216"/>
    </row>
    <row r="289" spans="1:13">
      <c r="A289" s="84"/>
      <c r="B289" s="93" t="s">
        <v>48</v>
      </c>
      <c r="C289" s="112" t="s">
        <v>49</v>
      </c>
      <c r="D289" s="112"/>
      <c r="E289" s="112"/>
      <c r="F289" s="112"/>
      <c r="G289" s="112"/>
      <c r="H289" s="112" t="s">
        <v>49</v>
      </c>
      <c r="I289" s="112" t="s">
        <v>49</v>
      </c>
      <c r="J289" s="112"/>
      <c r="K289" s="112"/>
      <c r="L289" s="112"/>
      <c r="M289" s="113"/>
    </row>
    <row r="290" spans="1:13">
      <c r="A290" s="1"/>
      <c r="B290" s="62" t="s">
        <v>50</v>
      </c>
      <c r="C290" s="94" t="s">
        <v>49</v>
      </c>
      <c r="D290" s="94"/>
      <c r="E290" s="94"/>
      <c r="F290" s="94"/>
      <c r="G290" s="94"/>
      <c r="H290" s="94" t="s">
        <v>49</v>
      </c>
      <c r="I290" s="94" t="s">
        <v>49</v>
      </c>
      <c r="J290" s="94"/>
      <c r="K290" s="94"/>
      <c r="L290" s="94"/>
      <c r="M290" s="100"/>
    </row>
    <row r="291" spans="1:13" ht="15.75" thickBot="1">
      <c r="A291" s="67"/>
      <c r="B291" s="68" t="s">
        <v>51</v>
      </c>
      <c r="C291" s="80" t="s">
        <v>49</v>
      </c>
      <c r="D291" s="80"/>
      <c r="E291" s="80"/>
      <c r="F291" s="80"/>
      <c r="G291" s="80"/>
      <c r="H291" s="80" t="s">
        <v>49</v>
      </c>
      <c r="I291" s="80" t="s">
        <v>49</v>
      </c>
      <c r="J291" s="80"/>
      <c r="K291" s="80"/>
      <c r="L291" s="80"/>
      <c r="M291" s="81"/>
    </row>
    <row r="292" spans="1:13" ht="15.75" thickBot="1">
      <c r="A292" s="26" t="s">
        <v>100</v>
      </c>
      <c r="B292" s="141" t="s">
        <v>72</v>
      </c>
      <c r="C292" s="143"/>
      <c r="D292" s="143"/>
      <c r="E292" s="143"/>
      <c r="F292" s="34"/>
      <c r="G292" s="34"/>
      <c r="H292" s="34"/>
      <c r="I292" s="34"/>
      <c r="J292" s="34"/>
      <c r="K292" s="34"/>
      <c r="L292" s="34"/>
      <c r="M292" s="163"/>
    </row>
    <row r="293" spans="1:13">
      <c r="A293" s="102"/>
      <c r="B293" s="124" t="s">
        <v>156</v>
      </c>
      <c r="C293" s="125"/>
      <c r="D293" s="125"/>
      <c r="E293" s="125"/>
      <c r="F293" s="103"/>
      <c r="G293" s="103"/>
      <c r="H293" s="103"/>
      <c r="I293" s="103"/>
      <c r="J293" s="103"/>
      <c r="K293" s="103"/>
      <c r="L293" s="103"/>
      <c r="M293" s="126"/>
    </row>
    <row r="294" spans="1:13">
      <c r="A294" s="104">
        <v>1</v>
      </c>
      <c r="B294" s="117" t="s">
        <v>151</v>
      </c>
      <c r="C294" s="63" t="s">
        <v>157</v>
      </c>
      <c r="D294" s="63">
        <v>2</v>
      </c>
      <c r="E294" s="63">
        <v>1</v>
      </c>
      <c r="F294" s="86">
        <v>1</v>
      </c>
      <c r="G294" s="86">
        <v>0</v>
      </c>
      <c r="H294" s="86" t="s">
        <v>43</v>
      </c>
      <c r="I294" s="86" t="s">
        <v>44</v>
      </c>
      <c r="J294" s="63">
        <f t="shared" ref="J294:J307" si="13">SUM(K294:L294)</f>
        <v>18</v>
      </c>
      <c r="K294" s="86">
        <v>10</v>
      </c>
      <c r="L294" s="86">
        <v>8</v>
      </c>
      <c r="M294" s="127">
        <v>7</v>
      </c>
    </row>
    <row r="295" spans="1:13">
      <c r="A295" s="104">
        <v>2</v>
      </c>
      <c r="B295" s="117" t="s">
        <v>151</v>
      </c>
      <c r="C295" s="63" t="s">
        <v>157</v>
      </c>
      <c r="D295" s="63">
        <v>2</v>
      </c>
      <c r="E295" s="63">
        <v>1</v>
      </c>
      <c r="F295" s="86">
        <v>1</v>
      </c>
      <c r="G295" s="86">
        <v>0</v>
      </c>
      <c r="H295" s="86" t="s">
        <v>43</v>
      </c>
      <c r="I295" s="86" t="s">
        <v>44</v>
      </c>
      <c r="J295" s="63">
        <f t="shared" si="13"/>
        <v>18</v>
      </c>
      <c r="K295" s="86">
        <v>10</v>
      </c>
      <c r="L295" s="86">
        <v>8</v>
      </c>
      <c r="M295" s="127">
        <v>7</v>
      </c>
    </row>
    <row r="296" spans="1:13">
      <c r="A296" s="104">
        <v>3</v>
      </c>
      <c r="B296" s="117" t="s">
        <v>151</v>
      </c>
      <c r="C296" s="63" t="s">
        <v>157</v>
      </c>
      <c r="D296" s="63">
        <v>2</v>
      </c>
      <c r="E296" s="63">
        <v>1</v>
      </c>
      <c r="F296" s="86">
        <v>1</v>
      </c>
      <c r="G296" s="86">
        <v>0</v>
      </c>
      <c r="H296" s="86" t="s">
        <v>43</v>
      </c>
      <c r="I296" s="86" t="s">
        <v>44</v>
      </c>
      <c r="J296" s="63">
        <f t="shared" si="13"/>
        <v>18</v>
      </c>
      <c r="K296" s="86">
        <v>10</v>
      </c>
      <c r="L296" s="86">
        <v>8</v>
      </c>
      <c r="M296" s="127">
        <v>7</v>
      </c>
    </row>
    <row r="297" spans="1:13">
      <c r="A297" s="104">
        <v>4</v>
      </c>
      <c r="B297" s="117" t="s">
        <v>151</v>
      </c>
      <c r="C297" s="63" t="s">
        <v>157</v>
      </c>
      <c r="D297" s="63">
        <v>2</v>
      </c>
      <c r="E297" s="63">
        <v>1</v>
      </c>
      <c r="F297" s="86">
        <v>1</v>
      </c>
      <c r="G297" s="86">
        <v>0</v>
      </c>
      <c r="H297" s="86" t="s">
        <v>43</v>
      </c>
      <c r="I297" s="86" t="s">
        <v>44</v>
      </c>
      <c r="J297" s="63">
        <f t="shared" si="13"/>
        <v>18</v>
      </c>
      <c r="K297" s="86">
        <v>10</v>
      </c>
      <c r="L297" s="86">
        <v>8</v>
      </c>
      <c r="M297" s="127">
        <v>7</v>
      </c>
    </row>
    <row r="298" spans="1:13">
      <c r="A298" s="104">
        <v>5</v>
      </c>
      <c r="B298" s="117" t="s">
        <v>151</v>
      </c>
      <c r="C298" s="63" t="s">
        <v>157</v>
      </c>
      <c r="D298" s="63">
        <v>2</v>
      </c>
      <c r="E298" s="63">
        <v>1</v>
      </c>
      <c r="F298" s="86">
        <v>1</v>
      </c>
      <c r="G298" s="86">
        <v>0</v>
      </c>
      <c r="H298" s="86" t="s">
        <v>43</v>
      </c>
      <c r="I298" s="86" t="s">
        <v>44</v>
      </c>
      <c r="J298" s="63">
        <f t="shared" si="13"/>
        <v>18</v>
      </c>
      <c r="K298" s="86">
        <v>10</v>
      </c>
      <c r="L298" s="86">
        <v>8</v>
      </c>
      <c r="M298" s="127">
        <v>7</v>
      </c>
    </row>
    <row r="299" spans="1:13">
      <c r="A299" s="104">
        <v>6</v>
      </c>
      <c r="B299" s="117" t="s">
        <v>151</v>
      </c>
      <c r="C299" s="63" t="s">
        <v>157</v>
      </c>
      <c r="D299" s="63">
        <v>2</v>
      </c>
      <c r="E299" s="63">
        <v>1</v>
      </c>
      <c r="F299" s="86">
        <v>1</v>
      </c>
      <c r="G299" s="86">
        <v>0</v>
      </c>
      <c r="H299" s="86" t="s">
        <v>43</v>
      </c>
      <c r="I299" s="86" t="s">
        <v>44</v>
      </c>
      <c r="J299" s="63">
        <f t="shared" si="13"/>
        <v>18</v>
      </c>
      <c r="K299" s="86">
        <v>10</v>
      </c>
      <c r="L299" s="86">
        <v>8</v>
      </c>
      <c r="M299" s="127">
        <v>7</v>
      </c>
    </row>
    <row r="300" spans="1:13">
      <c r="A300" s="104">
        <v>7</v>
      </c>
      <c r="B300" s="117" t="s">
        <v>151</v>
      </c>
      <c r="C300" s="63" t="s">
        <v>158</v>
      </c>
      <c r="D300" s="63">
        <v>2</v>
      </c>
      <c r="E300" s="63">
        <v>1</v>
      </c>
      <c r="F300" s="86">
        <v>1</v>
      </c>
      <c r="G300" s="86">
        <v>0</v>
      </c>
      <c r="H300" s="86" t="s">
        <v>43</v>
      </c>
      <c r="I300" s="86" t="s">
        <v>44</v>
      </c>
      <c r="J300" s="63">
        <f t="shared" si="13"/>
        <v>18</v>
      </c>
      <c r="K300" s="86">
        <v>10</v>
      </c>
      <c r="L300" s="86">
        <v>8</v>
      </c>
      <c r="M300" s="127">
        <v>7</v>
      </c>
    </row>
    <row r="301" spans="1:13" ht="15.75" customHeight="1">
      <c r="A301" s="104">
        <v>8</v>
      </c>
      <c r="B301" s="117" t="s">
        <v>151</v>
      </c>
      <c r="C301" s="63" t="s">
        <v>158</v>
      </c>
      <c r="D301" s="63">
        <v>2</v>
      </c>
      <c r="E301" s="63">
        <v>1</v>
      </c>
      <c r="F301" s="86">
        <v>1</v>
      </c>
      <c r="G301" s="86">
        <v>0</v>
      </c>
      <c r="H301" s="86" t="s">
        <v>43</v>
      </c>
      <c r="I301" s="86" t="s">
        <v>44</v>
      </c>
      <c r="J301" s="63">
        <f t="shared" si="13"/>
        <v>18</v>
      </c>
      <c r="K301" s="86">
        <v>10</v>
      </c>
      <c r="L301" s="86">
        <v>8</v>
      </c>
      <c r="M301" s="127">
        <v>7</v>
      </c>
    </row>
    <row r="302" spans="1:13">
      <c r="A302" s="104">
        <v>9</v>
      </c>
      <c r="B302" s="117" t="s">
        <v>151</v>
      </c>
      <c r="C302" s="63" t="s">
        <v>158</v>
      </c>
      <c r="D302" s="63">
        <v>2</v>
      </c>
      <c r="E302" s="63">
        <v>1</v>
      </c>
      <c r="F302" s="86">
        <v>1</v>
      </c>
      <c r="G302" s="86">
        <v>0</v>
      </c>
      <c r="H302" s="86" t="s">
        <v>43</v>
      </c>
      <c r="I302" s="86" t="s">
        <v>44</v>
      </c>
      <c r="J302" s="63">
        <f t="shared" si="13"/>
        <v>18</v>
      </c>
      <c r="K302" s="86">
        <v>10</v>
      </c>
      <c r="L302" s="86">
        <v>8</v>
      </c>
      <c r="M302" s="127">
        <v>7</v>
      </c>
    </row>
    <row r="303" spans="1:13">
      <c r="A303" s="104">
        <v>10</v>
      </c>
      <c r="B303" s="117" t="s">
        <v>151</v>
      </c>
      <c r="C303" s="63" t="s">
        <v>158</v>
      </c>
      <c r="D303" s="63">
        <v>2</v>
      </c>
      <c r="E303" s="63">
        <v>1</v>
      </c>
      <c r="F303" s="86">
        <v>1</v>
      </c>
      <c r="G303" s="86">
        <v>0</v>
      </c>
      <c r="H303" s="86" t="s">
        <v>43</v>
      </c>
      <c r="I303" s="86" t="s">
        <v>44</v>
      </c>
      <c r="J303" s="63">
        <f t="shared" si="13"/>
        <v>18</v>
      </c>
      <c r="K303" s="86">
        <v>10</v>
      </c>
      <c r="L303" s="86">
        <v>8</v>
      </c>
      <c r="M303" s="127">
        <v>7</v>
      </c>
    </row>
    <row r="304" spans="1:13">
      <c r="A304" s="104">
        <v>11</v>
      </c>
      <c r="B304" s="117" t="s">
        <v>151</v>
      </c>
      <c r="C304" s="63" t="s">
        <v>158</v>
      </c>
      <c r="D304" s="63">
        <v>2</v>
      </c>
      <c r="E304" s="63">
        <v>1</v>
      </c>
      <c r="F304" s="86">
        <v>1</v>
      </c>
      <c r="G304" s="86">
        <v>0</v>
      </c>
      <c r="H304" s="86" t="s">
        <v>43</v>
      </c>
      <c r="I304" s="86" t="s">
        <v>44</v>
      </c>
      <c r="J304" s="63">
        <f t="shared" si="13"/>
        <v>18</v>
      </c>
      <c r="K304" s="86">
        <v>10</v>
      </c>
      <c r="L304" s="86">
        <v>8</v>
      </c>
      <c r="M304" s="127">
        <v>7</v>
      </c>
    </row>
    <row r="305" spans="1:13" ht="25.5">
      <c r="A305" s="104">
        <v>12</v>
      </c>
      <c r="B305" s="296" t="s">
        <v>251</v>
      </c>
      <c r="C305" s="63" t="s">
        <v>158</v>
      </c>
      <c r="D305" s="63">
        <v>2</v>
      </c>
      <c r="E305" s="63">
        <v>1</v>
      </c>
      <c r="F305" s="86">
        <v>1</v>
      </c>
      <c r="G305" s="86">
        <v>0</v>
      </c>
      <c r="H305" s="86" t="s">
        <v>43</v>
      </c>
      <c r="I305" s="86" t="s">
        <v>44</v>
      </c>
      <c r="J305" s="63">
        <f t="shared" si="13"/>
        <v>18</v>
      </c>
      <c r="K305" s="86">
        <v>10</v>
      </c>
      <c r="L305" s="86">
        <v>8</v>
      </c>
      <c r="M305" s="127">
        <v>7</v>
      </c>
    </row>
    <row r="306" spans="1:13">
      <c r="A306" s="1">
        <v>13</v>
      </c>
      <c r="B306" s="117" t="s">
        <v>164</v>
      </c>
      <c r="C306" s="63" t="s">
        <v>157</v>
      </c>
      <c r="D306" s="60">
        <v>4</v>
      </c>
      <c r="E306" s="60">
        <v>1.5</v>
      </c>
      <c r="F306" s="94">
        <v>2.5</v>
      </c>
      <c r="G306" s="94">
        <v>4</v>
      </c>
      <c r="H306" s="86" t="s">
        <v>43</v>
      </c>
      <c r="I306" s="86" t="s">
        <v>47</v>
      </c>
      <c r="J306" s="63">
        <f t="shared" si="13"/>
        <v>18</v>
      </c>
      <c r="K306" s="94">
        <v>0</v>
      </c>
      <c r="L306" s="94">
        <v>18</v>
      </c>
      <c r="M306" s="100">
        <v>19.5</v>
      </c>
    </row>
    <row r="307" spans="1:13" ht="15.75" thickBot="1">
      <c r="A307" s="132">
        <v>14</v>
      </c>
      <c r="B307" s="282" t="s">
        <v>165</v>
      </c>
      <c r="C307" s="241" t="s">
        <v>158</v>
      </c>
      <c r="D307" s="242">
        <v>4</v>
      </c>
      <c r="E307" s="242">
        <v>1.5</v>
      </c>
      <c r="F307" s="134">
        <v>2.5</v>
      </c>
      <c r="G307" s="134">
        <v>4</v>
      </c>
      <c r="H307" s="135" t="s">
        <v>43</v>
      </c>
      <c r="I307" s="135" t="s">
        <v>47</v>
      </c>
      <c r="J307" s="241">
        <f t="shared" si="13"/>
        <v>18</v>
      </c>
      <c r="K307" s="134">
        <v>0</v>
      </c>
      <c r="L307" s="134">
        <v>18</v>
      </c>
      <c r="M307" s="25">
        <v>19.5</v>
      </c>
    </row>
    <row r="308" spans="1:13" ht="15.75" thickBot="1">
      <c r="A308" s="262"/>
      <c r="B308" s="284" t="s">
        <v>48</v>
      </c>
      <c r="C308" s="256" t="s">
        <v>49</v>
      </c>
      <c r="D308" s="256">
        <f>SUM(D294:D307)</f>
        <v>32</v>
      </c>
      <c r="E308" s="288">
        <f>SUM(E293:E307)</f>
        <v>15</v>
      </c>
      <c r="F308" s="263">
        <f>SUM(F293:F307)</f>
        <v>17</v>
      </c>
      <c r="G308" s="263">
        <f>SUM(G293:G307)</f>
        <v>8</v>
      </c>
      <c r="H308" s="263" t="s">
        <v>49</v>
      </c>
      <c r="I308" s="263" t="s">
        <v>49</v>
      </c>
      <c r="J308" s="263">
        <f>SUM(J293:J307)</f>
        <v>252</v>
      </c>
      <c r="K308" s="263">
        <f>SUM(K293:K307)</f>
        <v>120</v>
      </c>
      <c r="L308" s="263">
        <f>SUM(L293:L307)</f>
        <v>132</v>
      </c>
      <c r="M308" s="278">
        <f>SUM(M294:M307)</f>
        <v>123</v>
      </c>
    </row>
    <row r="309" spans="1:13">
      <c r="A309" s="84"/>
      <c r="B309" s="283" t="s">
        <v>50</v>
      </c>
      <c r="C309" s="221" t="s">
        <v>49</v>
      </c>
      <c r="D309" s="221">
        <f>SUM(D306:D307)</f>
        <v>8</v>
      </c>
      <c r="E309" s="221">
        <f>SUM(E306:E307)</f>
        <v>3</v>
      </c>
      <c r="F309" s="112">
        <f>SUM(F306:F307)</f>
        <v>5</v>
      </c>
      <c r="G309" s="112">
        <f>SUM(G294:G307)</f>
        <v>8</v>
      </c>
      <c r="H309" s="112" t="s">
        <v>49</v>
      </c>
      <c r="I309" s="112" t="s">
        <v>49</v>
      </c>
      <c r="J309" s="112">
        <f>SUM(J306:J307)</f>
        <v>36</v>
      </c>
      <c r="K309" s="112">
        <v>0</v>
      </c>
      <c r="L309" s="112">
        <f>SUM(L306:L307)</f>
        <v>36</v>
      </c>
      <c r="M309" s="113">
        <f>SUM(M306:M307)</f>
        <v>39</v>
      </c>
    </row>
    <row r="310" spans="1:13" ht="15" customHeight="1" thickBot="1">
      <c r="A310" s="67"/>
      <c r="B310" s="140" t="s">
        <v>51</v>
      </c>
      <c r="C310" s="69" t="s">
        <v>49</v>
      </c>
      <c r="D310" s="69">
        <f>SUM(D294:D305)</f>
        <v>24</v>
      </c>
      <c r="E310" s="69">
        <f>SUM(E294:E305)</f>
        <v>12</v>
      </c>
      <c r="F310" s="80">
        <f>SUM(F294:F305)</f>
        <v>12</v>
      </c>
      <c r="G310" s="80">
        <f>SUM(D310)</f>
        <v>24</v>
      </c>
      <c r="H310" s="80" t="s">
        <v>49</v>
      </c>
      <c r="I310" s="80" t="s">
        <v>49</v>
      </c>
      <c r="J310" s="80">
        <f>SUM(J294:J305)</f>
        <v>216</v>
      </c>
      <c r="K310" s="80">
        <f>SUM(K294:K305)</f>
        <v>120</v>
      </c>
      <c r="L310" s="80">
        <f>SUM(L294:L305)</f>
        <v>96</v>
      </c>
      <c r="M310" s="81">
        <f>SUM(M294:M305)</f>
        <v>84</v>
      </c>
    </row>
    <row r="311" spans="1:13" ht="15.75" customHeight="1" thickBot="1">
      <c r="A311" s="26" t="s">
        <v>110</v>
      </c>
      <c r="B311" s="141" t="s">
        <v>73</v>
      </c>
      <c r="C311" s="143"/>
      <c r="D311" s="143"/>
      <c r="E311" s="143"/>
      <c r="F311" s="34"/>
      <c r="G311" s="34"/>
      <c r="H311" s="34"/>
      <c r="I311" s="34"/>
      <c r="J311" s="34"/>
      <c r="K311" s="34"/>
      <c r="L311" s="34"/>
      <c r="M311" s="163"/>
    </row>
    <row r="312" spans="1:13" ht="15.75" thickBot="1">
      <c r="A312" s="237"/>
      <c r="B312" s="289" t="s">
        <v>166</v>
      </c>
      <c r="C312" s="288" t="s">
        <v>157</v>
      </c>
      <c r="D312" s="288">
        <f>SUM(D266,D279:D283,D294:D299,D306)</f>
        <v>40</v>
      </c>
      <c r="E312" s="288">
        <f>SUM(E266,E279:E283,E294:E299,E306)</f>
        <v>15.25</v>
      </c>
      <c r="F312" s="239">
        <f>SUM(F266,F279:F283,F294:F299,F306)</f>
        <v>24.75</v>
      </c>
      <c r="G312" s="239"/>
      <c r="H312" s="239"/>
      <c r="I312" s="239"/>
      <c r="J312" s="239">
        <f>SUM(J266+J279+J280+J281+J282+J283+J294+J295+J296+J297+J298+J299+J306)</f>
        <v>254</v>
      </c>
      <c r="K312" s="239">
        <f>SUM(K279+K280+K281+K282+K283+K294+K295+K296+K297+K298+K299+K306)</f>
        <v>110</v>
      </c>
      <c r="L312" s="239">
        <f>SUM(L266+L279+L280+L281+L282+L283+L294+L295+L296+L297+L298+L299+L306)</f>
        <v>144</v>
      </c>
      <c r="M312" s="266">
        <f>SUM(M266+M279+M280+M281+M282+M283+M294+M295+M296+M297+M298+M299+M306)</f>
        <v>127.25</v>
      </c>
    </row>
    <row r="313" spans="1:13" ht="15.75" thickBot="1">
      <c r="A313" s="237"/>
      <c r="B313" s="290" t="s">
        <v>167</v>
      </c>
      <c r="C313" s="239" t="s">
        <v>158</v>
      </c>
      <c r="D313" s="239">
        <f>SUM(D267,D268,+D300+D301+D302+D303+D304+D305+D307)</f>
        <v>29</v>
      </c>
      <c r="E313" s="239">
        <f>SUM(E267,E268,+E300+E301+E302+E303+E304+E305+E307)</f>
        <v>9.5</v>
      </c>
      <c r="F313" s="239">
        <f>SUM(F267,F268,+F300+F301+F302+F303+F304+F305+F307)</f>
        <v>19.5</v>
      </c>
      <c r="G313" s="239"/>
      <c r="H313" s="239"/>
      <c r="I313" s="239"/>
      <c r="J313" s="239">
        <f>SUM(J267,J300,J301,J302,J303,J304,J305,J307)</f>
        <v>144</v>
      </c>
      <c r="K313" s="239">
        <f>SUM(K267,K300,K301,K302,K303,K304,K305,K307)</f>
        <v>60</v>
      </c>
      <c r="L313" s="239">
        <f>SUM(L267,L300,L301,L302,L303,L304,L305,L307)</f>
        <v>84</v>
      </c>
      <c r="M313" s="266">
        <f>SUM(M267,M300:M305,M307)</f>
        <v>93.5</v>
      </c>
    </row>
    <row r="314" spans="1:13" ht="15.75" thickBot="1">
      <c r="A314" s="330" t="s">
        <v>168</v>
      </c>
      <c r="B314" s="324"/>
      <c r="C314" s="269" t="s">
        <v>49</v>
      </c>
      <c r="D314" s="269">
        <f>SUM(D312:D313)</f>
        <v>69</v>
      </c>
      <c r="E314" s="269">
        <f>SUM(E312:E313)</f>
        <v>24.75</v>
      </c>
      <c r="F314" s="269">
        <f>SUM(F312,F313)</f>
        <v>44.25</v>
      </c>
      <c r="G314" s="269">
        <f>SUM(G270,G285,G309)</f>
        <v>34</v>
      </c>
      <c r="H314" s="269"/>
      <c r="I314" s="269"/>
      <c r="J314" s="269">
        <f>SUM(J312:J313)</f>
        <v>398</v>
      </c>
      <c r="K314" s="269">
        <f>SUM(K312:K313)</f>
        <v>170</v>
      </c>
      <c r="L314" s="269">
        <f>SUM(L312:L313)</f>
        <v>228</v>
      </c>
      <c r="M314" s="271">
        <f>SUM(M312:M313)</f>
        <v>220.75</v>
      </c>
    </row>
    <row r="315" spans="1:13" ht="30" customHeight="1">
      <c r="A315" s="154"/>
      <c r="B315" s="332" t="s">
        <v>169</v>
      </c>
      <c r="C315" s="332"/>
      <c r="D315" s="332"/>
      <c r="E315" s="332"/>
      <c r="F315" s="332"/>
      <c r="G315" s="332"/>
      <c r="H315" s="332"/>
      <c r="I315" s="332"/>
      <c r="J315" s="332"/>
      <c r="K315" s="332"/>
      <c r="L315" s="332"/>
      <c r="M315" s="332"/>
    </row>
    <row r="316" spans="1:13" ht="11.25" customHeight="1"/>
    <row r="317" spans="1:13" ht="16.5" thickBot="1">
      <c r="A317" s="50"/>
      <c r="B317" s="331" t="s">
        <v>170</v>
      </c>
      <c r="C317" s="331"/>
      <c r="D317" s="331"/>
      <c r="E317" s="331"/>
      <c r="F317" s="109"/>
      <c r="G317" s="34"/>
      <c r="H317" s="34"/>
      <c r="I317" s="34"/>
      <c r="J317" s="34"/>
      <c r="K317" s="34"/>
      <c r="L317" s="34"/>
      <c r="M317" s="34"/>
    </row>
    <row r="318" spans="1:13">
      <c r="A318" s="10" t="s">
        <v>7</v>
      </c>
      <c r="B318" s="11"/>
      <c r="C318" s="12"/>
      <c r="D318" s="319" t="s">
        <v>8</v>
      </c>
      <c r="E318" s="320"/>
      <c r="F318" s="320"/>
      <c r="G318" s="13" t="s">
        <v>9</v>
      </c>
      <c r="H318" s="14"/>
      <c r="I318" s="15"/>
      <c r="J318" s="321" t="s">
        <v>12</v>
      </c>
      <c r="K318" s="322"/>
      <c r="L318" s="322"/>
      <c r="M318" s="323"/>
    </row>
    <row r="319" spans="1:13">
      <c r="A319" s="16"/>
      <c r="B319" s="17" t="s">
        <v>13</v>
      </c>
      <c r="C319" s="27" t="s">
        <v>158</v>
      </c>
      <c r="D319" s="19" t="s">
        <v>15</v>
      </c>
      <c r="E319" s="20" t="s">
        <v>16</v>
      </c>
      <c r="F319" s="21" t="s">
        <v>17</v>
      </c>
      <c r="G319" s="22" t="s">
        <v>18</v>
      </c>
      <c r="H319" s="18" t="s">
        <v>171</v>
      </c>
      <c r="I319" s="23" t="s">
        <v>158</v>
      </c>
      <c r="J319" s="24" t="s">
        <v>15</v>
      </c>
      <c r="K319" s="318" t="s">
        <v>21</v>
      </c>
      <c r="L319" s="318"/>
      <c r="M319" s="25" t="s">
        <v>22</v>
      </c>
    </row>
    <row r="320" spans="1:13">
      <c r="A320" s="26"/>
      <c r="B320" s="17" t="s">
        <v>23</v>
      </c>
      <c r="C320" s="27"/>
      <c r="D320" s="19"/>
      <c r="E320" s="20" t="s">
        <v>24</v>
      </c>
      <c r="F320" s="28" t="s">
        <v>25</v>
      </c>
      <c r="G320" s="20" t="s">
        <v>172</v>
      </c>
      <c r="H320" s="18"/>
      <c r="I320" s="23"/>
      <c r="J320" s="29"/>
      <c r="K320" s="155" t="s">
        <v>28</v>
      </c>
      <c r="L320" s="156" t="s">
        <v>173</v>
      </c>
      <c r="M320" s="32"/>
    </row>
    <row r="321" spans="1:13">
      <c r="A321" s="33"/>
      <c r="B321" s="17"/>
      <c r="C321" s="34"/>
      <c r="D321" s="19"/>
      <c r="E321" s="20" t="s">
        <v>30</v>
      </c>
      <c r="F321" s="28" t="s">
        <v>31</v>
      </c>
      <c r="G321" s="20" t="s">
        <v>174</v>
      </c>
      <c r="H321" s="34"/>
      <c r="I321" s="23"/>
      <c r="J321" s="29"/>
      <c r="K321" s="35"/>
      <c r="L321" s="20"/>
      <c r="M321" s="32"/>
    </row>
    <row r="322" spans="1:13">
      <c r="A322" s="33"/>
      <c r="B322" s="36"/>
      <c r="C322" s="37"/>
      <c r="D322" s="19"/>
      <c r="E322" s="20" t="s">
        <v>34</v>
      </c>
      <c r="F322" s="28"/>
      <c r="G322" s="20" t="s">
        <v>35</v>
      </c>
      <c r="H322" s="18"/>
      <c r="I322" s="19"/>
      <c r="J322" s="38"/>
      <c r="K322" s="35"/>
      <c r="L322" s="39"/>
      <c r="M322" s="40"/>
    </row>
    <row r="323" spans="1:13">
      <c r="A323" s="33"/>
      <c r="B323" s="36"/>
      <c r="C323" s="37"/>
      <c r="D323" s="19"/>
      <c r="E323" s="20"/>
      <c r="F323" s="28"/>
      <c r="G323" s="20"/>
      <c r="H323" s="18"/>
      <c r="I323" s="19"/>
      <c r="J323" s="38"/>
      <c r="K323" s="35"/>
      <c r="L323" s="39"/>
      <c r="M323" s="40"/>
    </row>
    <row r="324" spans="1:13" ht="15.75" thickBot="1">
      <c r="A324" s="41"/>
      <c r="B324" s="42"/>
      <c r="C324" s="9"/>
      <c r="D324" s="43"/>
      <c r="E324" s="44"/>
      <c r="F324" s="45"/>
      <c r="G324" s="44"/>
      <c r="H324" s="9"/>
      <c r="I324" s="43"/>
      <c r="J324" s="46"/>
      <c r="K324" s="47"/>
      <c r="L324" s="48"/>
      <c r="M324" s="49"/>
    </row>
    <row r="325" spans="1:13" ht="16.5" thickBot="1">
      <c r="A325" s="333" t="s">
        <v>175</v>
      </c>
      <c r="B325" s="334"/>
      <c r="C325" s="157" t="s">
        <v>49</v>
      </c>
      <c r="D325" s="158">
        <f>SUM(D67,D128,D184,D254,D314)</f>
        <v>300</v>
      </c>
      <c r="E325" s="159">
        <f>SUM(E67,E128,E184,E254,E314)</f>
        <v>140.5</v>
      </c>
      <c r="F325" s="159">
        <f>SUM(F67,F128,F184,F254,F314)</f>
        <v>159.5</v>
      </c>
      <c r="G325" s="159">
        <f>SUM(G67,G128,G184,G254,G314)</f>
        <v>47</v>
      </c>
      <c r="H325" s="160" t="s">
        <v>49</v>
      </c>
      <c r="I325" s="161" t="s">
        <v>49</v>
      </c>
      <c r="J325" s="162">
        <f>SUM(J67,J128,J184,J254,J314)</f>
        <v>2618</v>
      </c>
      <c r="K325" s="162">
        <f>SUM(K67,K128,K184,K254,K314)</f>
        <v>1156</v>
      </c>
      <c r="L325" s="162">
        <f>SUM(L67,L128,L184,L254,L314)</f>
        <v>1462</v>
      </c>
      <c r="M325" s="163">
        <f>SUM(M67,M128,M184,M254,M314)</f>
        <v>900.75</v>
      </c>
    </row>
    <row r="326" spans="1:13" ht="16.5" thickBot="1">
      <c r="A326" s="333" t="s">
        <v>176</v>
      </c>
      <c r="B326" s="335"/>
      <c r="C326" s="164"/>
      <c r="D326" s="9"/>
      <c r="E326" s="9"/>
      <c r="F326" s="9"/>
      <c r="G326" s="9"/>
      <c r="H326" s="9"/>
      <c r="I326" s="9"/>
      <c r="J326" s="9"/>
      <c r="K326" s="9"/>
      <c r="L326" s="9"/>
      <c r="M326" s="82"/>
    </row>
    <row r="327" spans="1:13" ht="15.75" thickBot="1">
      <c r="A327" s="26" t="s">
        <v>38</v>
      </c>
      <c r="B327" s="50" t="s">
        <v>39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51"/>
    </row>
    <row r="328" spans="1:13" ht="15.75" thickBot="1">
      <c r="A328" s="165"/>
      <c r="B328" s="166" t="s">
        <v>48</v>
      </c>
      <c r="C328" s="167" t="s">
        <v>49</v>
      </c>
      <c r="D328" s="168">
        <f>SUM(D23,D82,D141,D198,D269,)</f>
        <v>44</v>
      </c>
      <c r="E328" s="169">
        <f>SUM(E23,E82,E141,E198,E269,)</f>
        <v>13</v>
      </c>
      <c r="F328" s="160">
        <f>SUM(F23,F82,F141,F198,F269)</f>
        <v>31</v>
      </c>
      <c r="G328" s="160"/>
      <c r="H328" s="160" t="s">
        <v>49</v>
      </c>
      <c r="I328" s="160" t="s">
        <v>49</v>
      </c>
      <c r="J328" s="159">
        <f t="shared" ref="J328:M329" si="14">SUM(J23,J82,J141,J198,J269)</f>
        <v>250</v>
      </c>
      <c r="K328" s="160">
        <f t="shared" si="14"/>
        <v>0</v>
      </c>
      <c r="L328" s="160">
        <f t="shared" si="14"/>
        <v>250</v>
      </c>
      <c r="M328" s="161">
        <f t="shared" si="14"/>
        <v>85</v>
      </c>
    </row>
    <row r="329" spans="1:13" ht="15.75" thickBot="1">
      <c r="A329" s="123"/>
      <c r="B329" s="170" t="s">
        <v>50</v>
      </c>
      <c r="C329" s="171" t="s">
        <v>49</v>
      </c>
      <c r="D329" s="38">
        <f>SUM(D24,D83,D142,D199,D270)</f>
        <v>32</v>
      </c>
      <c r="E329" s="35">
        <f>SUM(E24,E83,E142,E199,E270)</f>
        <v>7</v>
      </c>
      <c r="F329" s="39">
        <f>SUM(F24, F83,F142,F199,F270)</f>
        <v>25</v>
      </c>
      <c r="G329" s="160">
        <f>SUM(G24,G83,G142,G199,G270)</f>
        <v>32</v>
      </c>
      <c r="H329" s="172" t="s">
        <v>49</v>
      </c>
      <c r="I329" s="172" t="s">
        <v>49</v>
      </c>
      <c r="J329" s="173">
        <f t="shared" si="14"/>
        <v>102</v>
      </c>
      <c r="K329" s="39">
        <f t="shared" si="14"/>
        <v>0</v>
      </c>
      <c r="L329" s="39">
        <f t="shared" si="14"/>
        <v>102</v>
      </c>
      <c r="M329" s="40">
        <f t="shared" si="14"/>
        <v>78</v>
      </c>
    </row>
    <row r="330" spans="1:13" ht="15.75" thickBot="1">
      <c r="A330" s="174"/>
      <c r="B330" s="175" t="s">
        <v>177</v>
      </c>
      <c r="C330" s="167" t="s">
        <v>49</v>
      </c>
      <c r="D330" s="168">
        <f>SUM(D25,D84,D143,D200,D271)</f>
        <v>38</v>
      </c>
      <c r="E330" s="169">
        <f>SUM(E25,E84,E143,E200,E271)</f>
        <v>10</v>
      </c>
      <c r="F330" s="160">
        <f>SUM(F25,F84,F143,F200,F271)</f>
        <v>28</v>
      </c>
      <c r="G330" s="160"/>
      <c r="H330" s="160" t="s">
        <v>49</v>
      </c>
      <c r="I330" s="160" t="s">
        <v>49</v>
      </c>
      <c r="J330" s="159">
        <f>SUM(J25,J84,J143,J200,J271)</f>
        <v>192</v>
      </c>
      <c r="K330" s="160">
        <f>SUM(K25,K84,K143,K200,K271)</f>
        <v>0</v>
      </c>
      <c r="L330" s="160">
        <f>SUM(L25,L84,L143,L200,L271)</f>
        <v>192</v>
      </c>
      <c r="M330" s="161">
        <f>SUM(M24,M83,M142,M199,M270)</f>
        <v>78</v>
      </c>
    </row>
    <row r="331" spans="1:13" ht="15.75" thickBot="1">
      <c r="A331" s="176" t="s">
        <v>45</v>
      </c>
      <c r="B331" s="177" t="s">
        <v>52</v>
      </c>
      <c r="C331" s="162"/>
      <c r="D331" s="178"/>
      <c r="E331" s="178"/>
      <c r="F331" s="178"/>
      <c r="G331" s="162"/>
      <c r="H331" s="160"/>
      <c r="I331" s="160"/>
      <c r="J331" s="162"/>
      <c r="K331" s="162"/>
      <c r="L331" s="162"/>
      <c r="M331" s="163"/>
    </row>
    <row r="332" spans="1:13" ht="15.75" thickBot="1">
      <c r="A332" s="165"/>
      <c r="B332" s="166" t="s">
        <v>48</v>
      </c>
      <c r="C332" s="179" t="s">
        <v>49</v>
      </c>
      <c r="D332" s="168">
        <f>SUM(D31,D95,D153,D206)</f>
        <v>72.5</v>
      </c>
      <c r="E332" s="169">
        <f>SUM(E31,E95,E153,E206)</f>
        <v>37.25</v>
      </c>
      <c r="F332" s="160">
        <f>SUM(F31,F95,F153,F206)</f>
        <v>35.25</v>
      </c>
      <c r="G332" s="160">
        <f>SUM(G32)</f>
        <v>0</v>
      </c>
      <c r="H332" s="160" t="s">
        <v>49</v>
      </c>
      <c r="I332" s="160" t="s">
        <v>49</v>
      </c>
      <c r="J332" s="159">
        <f>SUM(J31,J95,J153,J206)</f>
        <v>714</v>
      </c>
      <c r="K332" s="160">
        <f>SUM(K31,K95,K153,K206)</f>
        <v>354</v>
      </c>
      <c r="L332" s="160">
        <f>SUM(L31,L95,L153,L206)</f>
        <v>360</v>
      </c>
      <c r="M332" s="161">
        <f>SUM(M31,M95,M153,M206)</f>
        <v>192.25</v>
      </c>
    </row>
    <row r="333" spans="1:13" ht="15.75" thickBot="1">
      <c r="A333" s="165"/>
      <c r="B333" s="166" t="s">
        <v>50</v>
      </c>
      <c r="C333" s="167" t="s">
        <v>49</v>
      </c>
      <c r="D333" s="168">
        <v>0</v>
      </c>
      <c r="E333" s="169">
        <f>SUM(E32,E96,E154,E207)</f>
        <v>0</v>
      </c>
      <c r="F333" s="160">
        <f>SUM(F32,F96,F154,F207)</f>
        <v>0</v>
      </c>
      <c r="G333" s="160">
        <v>0</v>
      </c>
      <c r="H333" s="160" t="s">
        <v>49</v>
      </c>
      <c r="I333" s="160" t="s">
        <v>49</v>
      </c>
      <c r="J333" s="159">
        <f>SUM(J32,J96,J154,J207,J275)</f>
        <v>0</v>
      </c>
      <c r="K333" s="160">
        <f>SUM(K32,K96,K154,K207,K275)</f>
        <v>0</v>
      </c>
      <c r="L333" s="160">
        <f>SUM(L32,L96,L154,L207,L275)</f>
        <v>0</v>
      </c>
      <c r="M333" s="161">
        <f>SUM(M32,M96,M154,M207,M275)</f>
        <v>0</v>
      </c>
    </row>
    <row r="334" spans="1:13" ht="15.75" thickBot="1">
      <c r="A334" s="33"/>
      <c r="B334" s="180" t="s">
        <v>177</v>
      </c>
      <c r="C334" s="181" t="s">
        <v>49</v>
      </c>
      <c r="D334" s="38">
        <f>SUM(D33,D97,D155,D208,D286)</f>
        <v>0</v>
      </c>
      <c r="E334" s="35">
        <f>SUM(E33,E97,E155,E208)</f>
        <v>0</v>
      </c>
      <c r="F334" s="39">
        <f>SUM(F33,F97,F155,F208,F276)</f>
        <v>0</v>
      </c>
      <c r="G334" s="39"/>
      <c r="H334" s="39" t="s">
        <v>49</v>
      </c>
      <c r="I334" s="39" t="s">
        <v>49</v>
      </c>
      <c r="J334" s="173">
        <f>SUM(J33,J97,J155,J208,J276)</f>
        <v>0</v>
      </c>
      <c r="K334" s="39">
        <f>SUM(K33,K97,K155,K208,K276)</f>
        <v>0</v>
      </c>
      <c r="L334" s="39">
        <f>SUM(L33,L97,L155,L208,L276)</f>
        <v>0</v>
      </c>
      <c r="M334" s="40"/>
    </row>
    <row r="335" spans="1:13" ht="15.75" thickBot="1">
      <c r="A335" s="176" t="s">
        <v>81</v>
      </c>
      <c r="B335" s="177" t="s">
        <v>57</v>
      </c>
      <c r="C335" s="162"/>
      <c r="D335" s="178"/>
      <c r="E335" s="178"/>
      <c r="F335" s="178"/>
      <c r="G335" s="162"/>
      <c r="H335" s="162"/>
      <c r="I335" s="162"/>
      <c r="J335" s="162"/>
      <c r="K335" s="162"/>
      <c r="L335" s="162"/>
      <c r="M335" s="163"/>
    </row>
    <row r="336" spans="1:13" ht="15.75" thickBot="1">
      <c r="A336" s="165"/>
      <c r="B336" s="166" t="s">
        <v>48</v>
      </c>
      <c r="C336" s="179" t="s">
        <v>49</v>
      </c>
      <c r="D336" s="46">
        <f>SUM(D48+D107+D165+D225+D284)</f>
        <v>119</v>
      </c>
      <c r="E336" s="169">
        <f>SUM(E48+E107+E165+E225+E284)</f>
        <v>60.5</v>
      </c>
      <c r="F336" s="160">
        <f>SUM(F48+F107+F165+F225+F284)</f>
        <v>58.5</v>
      </c>
      <c r="G336" s="160"/>
      <c r="H336" s="48" t="s">
        <v>49</v>
      </c>
      <c r="I336" s="48" t="s">
        <v>49</v>
      </c>
      <c r="J336" s="182">
        <f>SUM(J48+J107+J165+J225+J284)</f>
        <v>1156</v>
      </c>
      <c r="K336" s="160">
        <f t="shared" ref="K336:M338" si="15">SUM(K48,K107,K165,K225,K284)</f>
        <v>550</v>
      </c>
      <c r="L336" s="160">
        <f t="shared" si="15"/>
        <v>606</v>
      </c>
      <c r="M336" s="161">
        <f t="shared" si="15"/>
        <v>356.5</v>
      </c>
    </row>
    <row r="337" spans="1:256" ht="15.75" thickBot="1">
      <c r="A337" s="165"/>
      <c r="B337" s="166" t="s">
        <v>50</v>
      </c>
      <c r="C337" s="167" t="s">
        <v>49</v>
      </c>
      <c r="D337" s="168">
        <f t="shared" ref="D337:F338" si="16">SUM(D49,D108,D166,D226,D285)</f>
        <v>0</v>
      </c>
      <c r="E337" s="169">
        <f t="shared" si="16"/>
        <v>0</v>
      </c>
      <c r="F337" s="160">
        <f t="shared" si="16"/>
        <v>0</v>
      </c>
      <c r="G337" s="160"/>
      <c r="H337" s="160" t="s">
        <v>49</v>
      </c>
      <c r="I337" s="160" t="s">
        <v>49</v>
      </c>
      <c r="J337" s="159">
        <f>SUM(J49,J108,J166,J226,J285)</f>
        <v>0</v>
      </c>
      <c r="K337" s="160">
        <f t="shared" si="15"/>
        <v>0</v>
      </c>
      <c r="L337" s="160">
        <f t="shared" si="15"/>
        <v>0</v>
      </c>
      <c r="M337" s="161">
        <f t="shared" si="15"/>
        <v>0</v>
      </c>
    </row>
    <row r="338" spans="1:256" ht="15.75" thickBot="1">
      <c r="A338" s="33"/>
      <c r="B338" s="180" t="s">
        <v>177</v>
      </c>
      <c r="C338" s="181" t="s">
        <v>49</v>
      </c>
      <c r="D338" s="38">
        <f t="shared" si="16"/>
        <v>2</v>
      </c>
      <c r="E338" s="35">
        <f t="shared" si="16"/>
        <v>1</v>
      </c>
      <c r="F338" s="39">
        <f t="shared" si="16"/>
        <v>1</v>
      </c>
      <c r="G338" s="39"/>
      <c r="H338" s="39" t="s">
        <v>49</v>
      </c>
      <c r="I338" s="39" t="s">
        <v>49</v>
      </c>
      <c r="J338" s="173">
        <f>SUM(J50,J109,J167,J227,J286)</f>
        <v>18</v>
      </c>
      <c r="K338" s="39">
        <f t="shared" si="15"/>
        <v>10</v>
      </c>
      <c r="L338" s="39">
        <f t="shared" si="15"/>
        <v>8</v>
      </c>
      <c r="M338" s="40">
        <f t="shared" si="15"/>
        <v>7</v>
      </c>
    </row>
    <row r="339" spans="1:256" ht="15.75" thickBot="1">
      <c r="A339" s="176" t="s">
        <v>82</v>
      </c>
      <c r="B339" s="177" t="s">
        <v>71</v>
      </c>
      <c r="C339" s="162"/>
      <c r="D339" s="178"/>
      <c r="E339" s="178"/>
      <c r="F339" s="178"/>
      <c r="G339" s="162"/>
      <c r="H339" s="162"/>
      <c r="I339" s="162"/>
      <c r="J339" s="162"/>
      <c r="K339" s="162"/>
      <c r="L339" s="162"/>
      <c r="M339" s="163"/>
    </row>
    <row r="340" spans="1:256" ht="15.75" thickBot="1">
      <c r="A340" s="165"/>
      <c r="B340" s="166" t="s">
        <v>48</v>
      </c>
      <c r="C340" s="179" t="s">
        <v>49</v>
      </c>
      <c r="D340" s="46"/>
      <c r="E340" s="47"/>
      <c r="F340" s="48"/>
      <c r="G340" s="48"/>
      <c r="H340" s="48" t="s">
        <v>49</v>
      </c>
      <c r="I340" s="48" t="s">
        <v>49</v>
      </c>
      <c r="J340" s="159"/>
      <c r="K340" s="160"/>
      <c r="L340" s="160"/>
      <c r="M340" s="161"/>
    </row>
    <row r="341" spans="1:256" ht="15.75" thickBot="1">
      <c r="A341" s="165"/>
      <c r="B341" s="166" t="s">
        <v>50</v>
      </c>
      <c r="C341" s="167" t="s">
        <v>49</v>
      </c>
      <c r="D341" s="168"/>
      <c r="E341" s="169"/>
      <c r="F341" s="160"/>
      <c r="G341" s="160"/>
      <c r="H341" s="160" t="s">
        <v>49</v>
      </c>
      <c r="I341" s="160" t="s">
        <v>49</v>
      </c>
      <c r="J341" s="159"/>
      <c r="K341" s="160"/>
      <c r="L341" s="160"/>
      <c r="M341" s="161"/>
    </row>
    <row r="342" spans="1:256" ht="15.75" thickBot="1">
      <c r="A342" s="33"/>
      <c r="B342" s="180" t="s">
        <v>177</v>
      </c>
      <c r="C342" s="181" t="s">
        <v>49</v>
      </c>
      <c r="D342" s="38"/>
      <c r="E342" s="35"/>
      <c r="F342" s="39"/>
      <c r="G342" s="39"/>
      <c r="H342" s="39" t="s">
        <v>49</v>
      </c>
      <c r="I342" s="39" t="s">
        <v>49</v>
      </c>
      <c r="J342" s="173"/>
      <c r="K342" s="39"/>
      <c r="L342" s="39"/>
      <c r="M342" s="40"/>
    </row>
    <row r="343" spans="1:256" ht="15.75" thickBot="1">
      <c r="A343" s="176" t="s">
        <v>100</v>
      </c>
      <c r="B343" s="177" t="s">
        <v>72</v>
      </c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3"/>
    </row>
    <row r="344" spans="1:256" ht="15.75" thickBot="1">
      <c r="A344" s="41"/>
      <c r="B344" s="166" t="s">
        <v>48</v>
      </c>
      <c r="C344" s="179" t="s">
        <v>49</v>
      </c>
      <c r="D344" s="46">
        <f>SUM(D308,D248)</f>
        <v>60</v>
      </c>
      <c r="E344" s="47">
        <f t="shared" ref="E344:F346" si="17">SUM(E248,E308)</f>
        <v>28.25</v>
      </c>
      <c r="F344" s="48">
        <f t="shared" si="17"/>
        <v>31.75</v>
      </c>
      <c r="G344" s="48"/>
      <c r="H344" s="48" t="s">
        <v>49</v>
      </c>
      <c r="I344" s="48" t="s">
        <v>49</v>
      </c>
      <c r="J344" s="159">
        <f t="shared" ref="J344:M346" si="18">SUM(J248,J308)</f>
        <v>486</v>
      </c>
      <c r="K344" s="160">
        <f t="shared" si="18"/>
        <v>240</v>
      </c>
      <c r="L344" s="160">
        <f t="shared" si="18"/>
        <v>246</v>
      </c>
      <c r="M344" s="161">
        <f t="shared" si="18"/>
        <v>267</v>
      </c>
    </row>
    <row r="345" spans="1:256" ht="15.75" thickBot="1">
      <c r="A345" s="33"/>
      <c r="B345" s="170" t="s">
        <v>50</v>
      </c>
      <c r="C345" s="171" t="s">
        <v>49</v>
      </c>
      <c r="D345" s="38">
        <f>SUM(D249,D309)</f>
        <v>12</v>
      </c>
      <c r="E345" s="35">
        <f t="shared" si="17"/>
        <v>4.25</v>
      </c>
      <c r="F345" s="39">
        <f t="shared" si="17"/>
        <v>7.75</v>
      </c>
      <c r="G345" s="39">
        <v>12</v>
      </c>
      <c r="H345" s="172" t="s">
        <v>49</v>
      </c>
      <c r="I345" s="172" t="s">
        <v>49</v>
      </c>
      <c r="J345" s="173">
        <f t="shared" si="18"/>
        <v>54</v>
      </c>
      <c r="K345" s="39">
        <f t="shared" si="18"/>
        <v>0</v>
      </c>
      <c r="L345" s="39">
        <f t="shared" si="18"/>
        <v>54</v>
      </c>
      <c r="M345" s="40">
        <f t="shared" si="18"/>
        <v>59</v>
      </c>
    </row>
    <row r="346" spans="1:256" ht="15.75" thickBot="1">
      <c r="A346" s="165"/>
      <c r="B346" s="175" t="s">
        <v>177</v>
      </c>
      <c r="C346" s="167" t="s">
        <v>49</v>
      </c>
      <c r="D346" s="168">
        <f>SUM(D250,D310)</f>
        <v>48</v>
      </c>
      <c r="E346" s="169">
        <f t="shared" si="17"/>
        <v>24</v>
      </c>
      <c r="F346" s="160">
        <f t="shared" si="17"/>
        <v>24</v>
      </c>
      <c r="G346" s="160"/>
      <c r="H346" s="160" t="s">
        <v>49</v>
      </c>
      <c r="I346" s="160" t="s">
        <v>49</v>
      </c>
      <c r="J346" s="159">
        <f t="shared" si="18"/>
        <v>432</v>
      </c>
      <c r="K346" s="160">
        <f t="shared" si="18"/>
        <v>240</v>
      </c>
      <c r="L346" s="160">
        <f t="shared" si="18"/>
        <v>192</v>
      </c>
      <c r="M346" s="161">
        <f t="shared" si="18"/>
        <v>168</v>
      </c>
    </row>
    <row r="347" spans="1:256" ht="15.75" thickBot="1">
      <c r="A347" s="26" t="s">
        <v>110</v>
      </c>
      <c r="B347" s="50" t="s">
        <v>73</v>
      </c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51"/>
    </row>
    <row r="348" spans="1:256">
      <c r="A348" s="102">
        <v>1</v>
      </c>
      <c r="B348" s="99" t="s">
        <v>178</v>
      </c>
      <c r="C348" s="55" t="s">
        <v>45</v>
      </c>
      <c r="D348" s="55">
        <v>0.5</v>
      </c>
      <c r="E348" s="55">
        <v>0.5</v>
      </c>
      <c r="F348" s="55">
        <v>0</v>
      </c>
      <c r="G348" s="55"/>
      <c r="H348" s="103" t="s">
        <v>75</v>
      </c>
      <c r="I348" s="55" t="s">
        <v>47</v>
      </c>
      <c r="J348" s="55">
        <v>4</v>
      </c>
      <c r="K348" s="55">
        <v>4</v>
      </c>
      <c r="L348" s="55"/>
      <c r="M348" s="57"/>
      <c r="N348" s="137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  <c r="AA348" s="138"/>
      <c r="AB348" s="138"/>
      <c r="AC348" s="138"/>
      <c r="AD348" s="138"/>
      <c r="AE348" s="138"/>
      <c r="AF348" s="138"/>
      <c r="AG348" s="138"/>
      <c r="AH348" s="138"/>
      <c r="AI348" s="138"/>
      <c r="AJ348" s="138"/>
      <c r="AK348" s="138"/>
      <c r="AL348" s="138"/>
      <c r="AM348" s="138"/>
      <c r="AN348" s="138"/>
      <c r="AO348" s="138"/>
      <c r="AP348" s="138"/>
      <c r="AQ348" s="138"/>
      <c r="AR348" s="138"/>
      <c r="AS348" s="138"/>
      <c r="AT348" s="138"/>
      <c r="AU348" s="138"/>
      <c r="AV348" s="138"/>
      <c r="AW348" s="138"/>
      <c r="AX348" s="138"/>
      <c r="AY348" s="138"/>
      <c r="AZ348" s="138"/>
      <c r="BA348" s="138"/>
      <c r="BB348" s="138"/>
      <c r="BC348" s="138"/>
      <c r="BD348" s="138"/>
      <c r="BE348" s="138"/>
      <c r="BF348" s="138"/>
      <c r="BG348" s="138"/>
      <c r="BH348" s="138"/>
      <c r="BI348" s="138"/>
      <c r="BJ348" s="138"/>
      <c r="BK348" s="138"/>
      <c r="BL348" s="138"/>
      <c r="BM348" s="138"/>
      <c r="BN348" s="138"/>
      <c r="BO348" s="138"/>
      <c r="BP348" s="138"/>
      <c r="BQ348" s="138"/>
      <c r="BR348" s="138"/>
      <c r="BS348" s="138"/>
      <c r="BT348" s="138"/>
      <c r="BU348" s="138"/>
      <c r="BV348" s="138"/>
      <c r="BW348" s="138"/>
      <c r="BX348" s="138"/>
      <c r="BY348" s="138"/>
      <c r="BZ348" s="138"/>
      <c r="CA348" s="138"/>
      <c r="CB348" s="138"/>
      <c r="CC348" s="138"/>
      <c r="CD348" s="138"/>
      <c r="CE348" s="138"/>
      <c r="CF348" s="138"/>
      <c r="CG348" s="138"/>
      <c r="CH348" s="138"/>
      <c r="CI348" s="138"/>
      <c r="CJ348" s="138"/>
      <c r="CK348" s="138"/>
      <c r="CL348" s="138"/>
      <c r="CM348" s="138"/>
      <c r="CN348" s="138"/>
      <c r="CO348" s="138"/>
      <c r="CP348" s="138"/>
      <c r="CQ348" s="138"/>
      <c r="CR348" s="138"/>
      <c r="CS348" s="138"/>
      <c r="CT348" s="138"/>
      <c r="CU348" s="138"/>
      <c r="CV348" s="138"/>
      <c r="CW348" s="138"/>
      <c r="CX348" s="138"/>
      <c r="CY348" s="138"/>
      <c r="CZ348" s="138"/>
      <c r="DA348" s="138"/>
      <c r="DB348" s="138"/>
      <c r="DC348" s="138"/>
      <c r="DD348" s="138"/>
      <c r="DE348" s="138"/>
      <c r="DF348" s="138"/>
      <c r="DG348" s="138"/>
      <c r="DH348" s="138"/>
      <c r="DI348" s="138"/>
      <c r="DJ348" s="138"/>
      <c r="DK348" s="138"/>
      <c r="DL348" s="138"/>
      <c r="DM348" s="138"/>
      <c r="DN348" s="138"/>
      <c r="DO348" s="138"/>
      <c r="DP348" s="138"/>
      <c r="DQ348" s="138"/>
      <c r="DR348" s="138"/>
      <c r="DS348" s="138"/>
      <c r="DT348" s="138"/>
      <c r="DU348" s="138"/>
      <c r="DV348" s="138"/>
      <c r="DW348" s="138"/>
      <c r="DX348" s="138"/>
      <c r="DY348" s="138"/>
      <c r="DZ348" s="138"/>
      <c r="EA348" s="138"/>
      <c r="EB348" s="138"/>
      <c r="EC348" s="138"/>
      <c r="ED348" s="138"/>
      <c r="EE348" s="138"/>
      <c r="EF348" s="138"/>
      <c r="EG348" s="138"/>
      <c r="EH348" s="138"/>
      <c r="EI348" s="138"/>
      <c r="EJ348" s="138"/>
      <c r="EK348" s="138"/>
      <c r="EL348" s="138"/>
      <c r="EM348" s="138"/>
      <c r="EN348" s="138"/>
      <c r="EO348" s="138"/>
      <c r="EP348" s="138"/>
      <c r="EQ348" s="138"/>
      <c r="ER348" s="138"/>
      <c r="ES348" s="138"/>
      <c r="ET348" s="138"/>
      <c r="EU348" s="138"/>
      <c r="EV348" s="138"/>
      <c r="EW348" s="138"/>
      <c r="EX348" s="138"/>
      <c r="EY348" s="138"/>
      <c r="EZ348" s="138"/>
      <c r="FA348" s="138"/>
      <c r="FB348" s="138"/>
      <c r="FC348" s="138"/>
      <c r="FD348" s="138"/>
      <c r="FE348" s="138"/>
      <c r="FF348" s="138"/>
      <c r="FG348" s="138"/>
      <c r="FH348" s="138"/>
      <c r="FI348" s="138"/>
      <c r="FJ348" s="138"/>
      <c r="FK348" s="138"/>
      <c r="FL348" s="138"/>
      <c r="FM348" s="138"/>
      <c r="FN348" s="138"/>
      <c r="FO348" s="138"/>
      <c r="FP348" s="138"/>
      <c r="FQ348" s="138"/>
      <c r="FR348" s="138"/>
      <c r="FS348" s="138"/>
      <c r="FT348" s="138"/>
      <c r="FU348" s="138"/>
      <c r="FV348" s="138"/>
      <c r="FW348" s="138"/>
      <c r="FX348" s="138"/>
      <c r="FY348" s="138"/>
      <c r="FZ348" s="138"/>
      <c r="GA348" s="138"/>
      <c r="GB348" s="138"/>
      <c r="GC348" s="138"/>
      <c r="GD348" s="138"/>
      <c r="GE348" s="138"/>
      <c r="GF348" s="138"/>
      <c r="GG348" s="138"/>
      <c r="GH348" s="138"/>
      <c r="GI348" s="138"/>
      <c r="GJ348" s="138"/>
      <c r="GK348" s="138"/>
      <c r="GL348" s="138"/>
      <c r="GM348" s="138"/>
      <c r="GN348" s="138"/>
      <c r="GO348" s="138"/>
      <c r="GP348" s="138"/>
      <c r="GQ348" s="138"/>
      <c r="GR348" s="138"/>
      <c r="GS348" s="138"/>
      <c r="GT348" s="138"/>
      <c r="GU348" s="138"/>
      <c r="GV348" s="138"/>
      <c r="GW348" s="138"/>
      <c r="GX348" s="138"/>
      <c r="GY348" s="138"/>
      <c r="GZ348" s="138"/>
      <c r="HA348" s="138"/>
      <c r="HB348" s="138"/>
      <c r="HC348" s="138"/>
      <c r="HD348" s="138"/>
      <c r="HE348" s="138"/>
      <c r="HF348" s="138"/>
      <c r="HG348" s="138"/>
      <c r="HH348" s="138"/>
      <c r="HI348" s="138"/>
      <c r="HJ348" s="138"/>
      <c r="HK348" s="138"/>
      <c r="HL348" s="138"/>
      <c r="HM348" s="138"/>
      <c r="HN348" s="138"/>
      <c r="HO348" s="138"/>
      <c r="HP348" s="138"/>
      <c r="HQ348" s="138"/>
      <c r="HR348" s="138"/>
      <c r="HS348" s="138"/>
      <c r="HT348" s="138"/>
      <c r="HU348" s="138"/>
      <c r="HV348" s="138"/>
      <c r="HW348" s="138"/>
      <c r="HX348" s="138"/>
      <c r="HY348" s="138"/>
      <c r="HZ348" s="138"/>
      <c r="IA348" s="138"/>
      <c r="IB348" s="138"/>
      <c r="IC348" s="138"/>
      <c r="ID348" s="138"/>
      <c r="IE348" s="138"/>
      <c r="IF348" s="138"/>
      <c r="IG348" s="138"/>
      <c r="IH348" s="138"/>
      <c r="II348" s="138"/>
      <c r="IJ348" s="138"/>
      <c r="IK348" s="138"/>
      <c r="IL348" s="138"/>
      <c r="IM348" s="138"/>
      <c r="IN348" s="138"/>
      <c r="IO348" s="138"/>
      <c r="IP348" s="138"/>
      <c r="IQ348" s="138"/>
      <c r="IR348" s="138"/>
      <c r="IS348" s="138"/>
      <c r="IT348" s="138"/>
      <c r="IU348" s="138"/>
      <c r="IV348" s="138"/>
    </row>
    <row r="349" spans="1:256">
      <c r="A349" s="1">
        <v>2</v>
      </c>
      <c r="B349" s="62" t="s">
        <v>101</v>
      </c>
      <c r="C349" s="94" t="s">
        <v>81</v>
      </c>
      <c r="D349" s="94">
        <v>0.25</v>
      </c>
      <c r="E349" s="94">
        <v>0.25</v>
      </c>
      <c r="F349" s="94">
        <v>0</v>
      </c>
      <c r="G349" s="94"/>
      <c r="H349" s="86" t="s">
        <v>75</v>
      </c>
      <c r="I349" s="94" t="s">
        <v>47</v>
      </c>
      <c r="J349" s="94">
        <v>2</v>
      </c>
      <c r="K349" s="94">
        <v>2</v>
      </c>
      <c r="L349" s="94"/>
      <c r="M349" s="100"/>
      <c r="N349" s="137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138"/>
      <c r="AA349" s="138"/>
      <c r="AB349" s="138"/>
      <c r="AC349" s="138"/>
      <c r="AD349" s="138"/>
      <c r="AE349" s="138"/>
      <c r="AF349" s="138"/>
      <c r="AG349" s="138"/>
      <c r="AH349" s="138"/>
      <c r="AI349" s="138"/>
      <c r="AJ349" s="138"/>
      <c r="AK349" s="138"/>
      <c r="AL349" s="138"/>
      <c r="AM349" s="138"/>
      <c r="AN349" s="138"/>
      <c r="AO349" s="138"/>
      <c r="AP349" s="138"/>
      <c r="AQ349" s="138"/>
      <c r="AR349" s="138"/>
      <c r="AS349" s="138"/>
      <c r="AT349" s="138"/>
      <c r="AU349" s="138"/>
      <c r="AV349" s="138"/>
      <c r="AW349" s="138"/>
      <c r="AX349" s="138"/>
      <c r="AY349" s="138"/>
      <c r="AZ349" s="138"/>
      <c r="BA349" s="138"/>
      <c r="BB349" s="138"/>
      <c r="BC349" s="138"/>
      <c r="BD349" s="138"/>
      <c r="BE349" s="138"/>
      <c r="BF349" s="138"/>
      <c r="BG349" s="138"/>
      <c r="BH349" s="138"/>
      <c r="BI349" s="138"/>
      <c r="BJ349" s="138"/>
      <c r="BK349" s="138"/>
      <c r="BL349" s="138"/>
      <c r="BM349" s="138"/>
      <c r="BN349" s="138"/>
      <c r="BO349" s="138"/>
      <c r="BP349" s="138"/>
      <c r="BQ349" s="138"/>
      <c r="BR349" s="138"/>
      <c r="BS349" s="138"/>
      <c r="BT349" s="138"/>
      <c r="BU349" s="138"/>
      <c r="BV349" s="138"/>
      <c r="BW349" s="138"/>
      <c r="BX349" s="138"/>
      <c r="BY349" s="138"/>
      <c r="BZ349" s="138"/>
      <c r="CA349" s="138"/>
      <c r="CB349" s="138"/>
      <c r="CC349" s="138"/>
      <c r="CD349" s="138"/>
      <c r="CE349" s="138"/>
      <c r="CF349" s="138"/>
      <c r="CG349" s="138"/>
      <c r="CH349" s="138"/>
      <c r="CI349" s="138"/>
      <c r="CJ349" s="138"/>
      <c r="CK349" s="138"/>
      <c r="CL349" s="138"/>
      <c r="CM349" s="138"/>
      <c r="CN349" s="138"/>
      <c r="CO349" s="138"/>
      <c r="CP349" s="138"/>
      <c r="CQ349" s="138"/>
      <c r="CR349" s="138"/>
      <c r="CS349" s="138"/>
      <c r="CT349" s="138"/>
      <c r="CU349" s="138"/>
      <c r="CV349" s="138"/>
      <c r="CW349" s="138"/>
      <c r="CX349" s="138"/>
      <c r="CY349" s="138"/>
      <c r="CZ349" s="138"/>
      <c r="DA349" s="138"/>
      <c r="DB349" s="138"/>
      <c r="DC349" s="138"/>
      <c r="DD349" s="138"/>
      <c r="DE349" s="138"/>
      <c r="DF349" s="138"/>
      <c r="DG349" s="138"/>
      <c r="DH349" s="138"/>
      <c r="DI349" s="138"/>
      <c r="DJ349" s="138"/>
      <c r="DK349" s="138"/>
      <c r="DL349" s="138"/>
      <c r="DM349" s="138"/>
      <c r="DN349" s="138"/>
      <c r="DO349" s="138"/>
      <c r="DP349" s="138"/>
      <c r="DQ349" s="138"/>
      <c r="DR349" s="138"/>
      <c r="DS349" s="138"/>
      <c r="DT349" s="138"/>
      <c r="DU349" s="138"/>
      <c r="DV349" s="138"/>
      <c r="DW349" s="138"/>
      <c r="DX349" s="138"/>
      <c r="DY349" s="138"/>
      <c r="DZ349" s="138"/>
      <c r="EA349" s="138"/>
      <c r="EB349" s="138"/>
      <c r="EC349" s="138"/>
      <c r="ED349" s="138"/>
      <c r="EE349" s="138"/>
      <c r="EF349" s="138"/>
      <c r="EG349" s="138"/>
      <c r="EH349" s="138"/>
      <c r="EI349" s="138"/>
      <c r="EJ349" s="138"/>
      <c r="EK349" s="138"/>
      <c r="EL349" s="138"/>
      <c r="EM349" s="138"/>
      <c r="EN349" s="138"/>
      <c r="EO349" s="138"/>
      <c r="EP349" s="138"/>
      <c r="EQ349" s="138"/>
      <c r="ER349" s="138"/>
      <c r="ES349" s="138"/>
      <c r="ET349" s="138"/>
      <c r="EU349" s="138"/>
      <c r="EV349" s="138"/>
      <c r="EW349" s="138"/>
      <c r="EX349" s="138"/>
      <c r="EY349" s="138"/>
      <c r="EZ349" s="138"/>
      <c r="FA349" s="138"/>
      <c r="FB349" s="138"/>
      <c r="FC349" s="138"/>
      <c r="FD349" s="138"/>
      <c r="FE349" s="138"/>
      <c r="FF349" s="138"/>
      <c r="FG349" s="138"/>
      <c r="FH349" s="138"/>
      <c r="FI349" s="138"/>
      <c r="FJ349" s="138"/>
      <c r="FK349" s="138"/>
      <c r="FL349" s="138"/>
      <c r="FM349" s="138"/>
      <c r="FN349" s="138"/>
      <c r="FO349" s="138"/>
      <c r="FP349" s="138"/>
      <c r="FQ349" s="138"/>
      <c r="FR349" s="138"/>
      <c r="FS349" s="138"/>
      <c r="FT349" s="138"/>
      <c r="FU349" s="138"/>
      <c r="FV349" s="138"/>
      <c r="FW349" s="138"/>
      <c r="FX349" s="138"/>
      <c r="FY349" s="138"/>
      <c r="FZ349" s="138"/>
      <c r="GA349" s="138"/>
      <c r="GB349" s="138"/>
      <c r="GC349" s="138"/>
      <c r="GD349" s="138"/>
      <c r="GE349" s="138"/>
      <c r="GF349" s="138"/>
      <c r="GG349" s="138"/>
      <c r="GH349" s="138"/>
      <c r="GI349" s="138"/>
      <c r="GJ349" s="138"/>
      <c r="GK349" s="138"/>
      <c r="GL349" s="138"/>
      <c r="GM349" s="138"/>
      <c r="GN349" s="138"/>
      <c r="GO349" s="138"/>
      <c r="GP349" s="138"/>
      <c r="GQ349" s="138"/>
      <c r="GR349" s="138"/>
      <c r="GS349" s="138"/>
      <c r="GT349" s="138"/>
      <c r="GU349" s="138"/>
      <c r="GV349" s="138"/>
      <c r="GW349" s="138"/>
      <c r="GX349" s="138"/>
      <c r="GY349" s="138"/>
      <c r="GZ349" s="138"/>
      <c r="HA349" s="138"/>
      <c r="HB349" s="138"/>
      <c r="HC349" s="138"/>
      <c r="HD349" s="138"/>
      <c r="HE349" s="138"/>
      <c r="HF349" s="138"/>
      <c r="HG349" s="138"/>
      <c r="HH349" s="138"/>
      <c r="HI349" s="138"/>
      <c r="HJ349" s="138"/>
      <c r="HK349" s="138"/>
      <c r="HL349" s="138"/>
      <c r="HM349" s="138"/>
      <c r="HN349" s="138"/>
      <c r="HO349" s="138"/>
      <c r="HP349" s="138"/>
      <c r="HQ349" s="138"/>
      <c r="HR349" s="138"/>
      <c r="HS349" s="138"/>
      <c r="HT349" s="138"/>
      <c r="HU349" s="138"/>
      <c r="HV349" s="138"/>
      <c r="HW349" s="138"/>
      <c r="HX349" s="138"/>
      <c r="HY349" s="138"/>
      <c r="HZ349" s="138"/>
      <c r="IA349" s="138"/>
      <c r="IB349" s="138"/>
      <c r="IC349" s="138"/>
      <c r="ID349" s="138"/>
      <c r="IE349" s="138"/>
      <c r="IF349" s="138"/>
      <c r="IG349" s="138"/>
      <c r="IH349" s="138"/>
      <c r="II349" s="138"/>
      <c r="IJ349" s="138"/>
      <c r="IK349" s="138"/>
      <c r="IL349" s="138"/>
      <c r="IM349" s="138"/>
      <c r="IN349" s="138"/>
      <c r="IO349" s="138"/>
      <c r="IP349" s="138"/>
      <c r="IQ349" s="138"/>
      <c r="IR349" s="138"/>
      <c r="IS349" s="138"/>
      <c r="IT349" s="138"/>
      <c r="IU349" s="138"/>
      <c r="IV349" s="138"/>
    </row>
    <row r="350" spans="1:256">
      <c r="A350" s="16">
        <v>3</v>
      </c>
      <c r="B350" s="62" t="s">
        <v>102</v>
      </c>
      <c r="C350" s="94" t="s">
        <v>81</v>
      </c>
      <c r="D350" s="94">
        <v>0.25</v>
      </c>
      <c r="E350" s="94">
        <v>0.25</v>
      </c>
      <c r="F350" s="94">
        <v>0</v>
      </c>
      <c r="G350" s="94"/>
      <c r="H350" s="86" t="s">
        <v>75</v>
      </c>
      <c r="I350" s="94" t="s">
        <v>47</v>
      </c>
      <c r="J350" s="94">
        <v>2</v>
      </c>
      <c r="K350" s="94">
        <v>2</v>
      </c>
      <c r="L350" s="94"/>
      <c r="M350" s="100"/>
    </row>
    <row r="351" spans="1:256" ht="15.75" thickBot="1">
      <c r="A351" s="132">
        <v>4</v>
      </c>
      <c r="B351" s="133" t="s">
        <v>103</v>
      </c>
      <c r="C351" s="134" t="s">
        <v>81</v>
      </c>
      <c r="D351" s="134">
        <v>0.5</v>
      </c>
      <c r="E351" s="134">
        <v>0.5</v>
      </c>
      <c r="F351" s="134">
        <v>0</v>
      </c>
      <c r="G351" s="134"/>
      <c r="H351" s="135" t="s">
        <v>75</v>
      </c>
      <c r="I351" s="134" t="s">
        <v>47</v>
      </c>
      <c r="J351" s="134">
        <v>4</v>
      </c>
      <c r="K351" s="134">
        <v>4</v>
      </c>
      <c r="L351" s="134"/>
      <c r="M351" s="25"/>
    </row>
    <row r="352" spans="1:256" ht="15.75" thickBot="1">
      <c r="A352" s="304" t="s">
        <v>132</v>
      </c>
      <c r="B352" s="305" t="s">
        <v>125</v>
      </c>
      <c r="C352" s="303" t="s">
        <v>110</v>
      </c>
      <c r="D352" s="160">
        <v>3</v>
      </c>
      <c r="E352" s="160">
        <v>0</v>
      </c>
      <c r="F352" s="160">
        <v>3</v>
      </c>
      <c r="G352" s="160">
        <v>3</v>
      </c>
      <c r="H352" s="160"/>
      <c r="I352" s="160" t="s">
        <v>44</v>
      </c>
      <c r="J352" s="160">
        <v>160</v>
      </c>
      <c r="K352" s="160"/>
      <c r="L352" s="160"/>
      <c r="M352" s="161">
        <v>0</v>
      </c>
    </row>
    <row r="353" spans="1:13" ht="15.75" thickBot="1">
      <c r="A353" s="108"/>
      <c r="B353" s="137"/>
      <c r="C353" s="27"/>
      <c r="D353" s="173"/>
      <c r="E353" s="34"/>
      <c r="F353" s="34"/>
      <c r="G353" s="34"/>
      <c r="H353" s="34"/>
      <c r="I353" s="34"/>
      <c r="J353" s="173"/>
      <c r="K353" s="34"/>
      <c r="L353" s="34"/>
      <c r="M353" s="173"/>
    </row>
    <row r="354" spans="1:13">
      <c r="A354" s="183" t="s">
        <v>38</v>
      </c>
      <c r="B354" s="71" t="s">
        <v>179</v>
      </c>
      <c r="C354" s="56"/>
      <c r="D354" s="336" t="s">
        <v>180</v>
      </c>
      <c r="E354" s="337"/>
      <c r="F354" s="338" t="s">
        <v>181</v>
      </c>
      <c r="G354" s="337"/>
      <c r="H354" s="109"/>
      <c r="I354" s="183" t="s">
        <v>45</v>
      </c>
      <c r="J354" s="339" t="s">
        <v>182</v>
      </c>
      <c r="K354" s="340"/>
      <c r="L354" s="341"/>
      <c r="M354" s="184"/>
    </row>
    <row r="355" spans="1:13">
      <c r="A355" s="26"/>
      <c r="B355" s="185" t="s">
        <v>183</v>
      </c>
      <c r="C355" s="34"/>
      <c r="D355" s="186" t="s">
        <v>9</v>
      </c>
      <c r="E355" s="187" t="s">
        <v>184</v>
      </c>
      <c r="F355" s="109" t="s">
        <v>9</v>
      </c>
      <c r="G355" s="188" t="s">
        <v>184</v>
      </c>
      <c r="H355" s="34"/>
      <c r="I355" s="343" t="s">
        <v>185</v>
      </c>
      <c r="J355" s="344"/>
      <c r="K355" s="344"/>
      <c r="L355" s="345"/>
      <c r="M355" s="189" t="s">
        <v>184</v>
      </c>
    </row>
    <row r="356" spans="1:13" ht="15.75" thickBot="1">
      <c r="A356" s="41"/>
      <c r="B356" s="190" t="s">
        <v>186</v>
      </c>
      <c r="C356" s="9"/>
      <c r="D356" s="186" t="s">
        <v>187</v>
      </c>
      <c r="E356" s="40"/>
      <c r="F356" s="34"/>
      <c r="G356" s="40"/>
      <c r="H356" s="34"/>
      <c r="I356" s="346" t="s">
        <v>188</v>
      </c>
      <c r="J356" s="347"/>
      <c r="K356" s="347"/>
      <c r="L356" s="348"/>
      <c r="M356" s="40"/>
    </row>
    <row r="357" spans="1:13" ht="15.75" thickBot="1">
      <c r="A357" s="41"/>
      <c r="B357" s="191" t="s">
        <v>189</v>
      </c>
      <c r="C357" s="162"/>
      <c r="D357" s="159">
        <f>SUM(D328,D332,D336,D344,D348,D349,D350,D351,D352)</f>
        <v>300</v>
      </c>
      <c r="E357" s="161">
        <v>100</v>
      </c>
      <c r="F357" s="162">
        <v>7500</v>
      </c>
      <c r="G357" s="161">
        <v>100</v>
      </c>
      <c r="H357" s="34"/>
      <c r="I357" s="349" t="s">
        <v>190</v>
      </c>
      <c r="J357" s="350"/>
      <c r="K357" s="350"/>
      <c r="L357" s="350"/>
      <c r="M357" s="100"/>
    </row>
    <row r="358" spans="1:13">
      <c r="A358" s="33">
        <v>1</v>
      </c>
      <c r="B358" s="192" t="s">
        <v>191</v>
      </c>
      <c r="C358" s="34"/>
      <c r="D358" s="173"/>
      <c r="E358" s="40"/>
      <c r="F358" s="34"/>
      <c r="G358" s="40"/>
      <c r="H358" s="34"/>
      <c r="I358" s="193">
        <v>1</v>
      </c>
      <c r="J358" s="351" t="s">
        <v>192</v>
      </c>
      <c r="K358" s="352"/>
      <c r="L358" s="353"/>
      <c r="M358" s="40">
        <v>100</v>
      </c>
    </row>
    <row r="359" spans="1:13">
      <c r="A359" s="123"/>
      <c r="B359" s="194" t="s">
        <v>193</v>
      </c>
      <c r="C359" s="195"/>
      <c r="D359" s="196">
        <f>SUM(E328+E332+E336+E344+E348+E349+E350+E351+E352)</f>
        <v>140.5</v>
      </c>
      <c r="E359" s="197">
        <f>D359/D$357*100</f>
        <v>46.833333333333336</v>
      </c>
      <c r="F359" s="195">
        <f>SUM(J325,M325)</f>
        <v>3518.75</v>
      </c>
      <c r="G359" s="197">
        <f>F359/F$357*100</f>
        <v>46.916666666666664</v>
      </c>
      <c r="H359" s="34"/>
      <c r="I359" s="38"/>
      <c r="J359" s="297"/>
      <c r="K359" s="297"/>
      <c r="L359" s="297"/>
      <c r="M359" s="40"/>
    </row>
    <row r="360" spans="1:13">
      <c r="A360" s="198">
        <v>2</v>
      </c>
      <c r="B360" s="199" t="s">
        <v>194</v>
      </c>
      <c r="C360" s="200"/>
      <c r="D360" s="201">
        <f>SUM(D332)</f>
        <v>72.5</v>
      </c>
      <c r="E360" s="197">
        <f>D360/D$357*100</f>
        <v>24.166666666666668</v>
      </c>
      <c r="F360" s="200">
        <f>SUM(J332)</f>
        <v>714</v>
      </c>
      <c r="G360" s="197">
        <f>F360/F$357*100</f>
        <v>9.5200000000000014</v>
      </c>
      <c r="H360" s="34"/>
      <c r="I360" s="38"/>
      <c r="J360" s="297"/>
      <c r="K360" s="297"/>
      <c r="L360" s="297"/>
      <c r="M360" s="40"/>
    </row>
    <row r="361" spans="1:13">
      <c r="A361" s="174">
        <v>3</v>
      </c>
      <c r="B361" s="202" t="s">
        <v>195</v>
      </c>
      <c r="C361" s="203"/>
      <c r="D361" s="204"/>
      <c r="E361" s="205"/>
      <c r="F361" s="203"/>
      <c r="G361" s="25"/>
      <c r="H361" s="34"/>
      <c r="I361" s="38"/>
      <c r="J361" s="354"/>
      <c r="K361" s="355"/>
      <c r="L361" s="355"/>
      <c r="M361" s="40"/>
    </row>
    <row r="362" spans="1:13">
      <c r="A362" s="123"/>
      <c r="B362" s="194" t="s">
        <v>196</v>
      </c>
      <c r="C362" s="195"/>
      <c r="D362" s="206">
        <f>SUM(G325)</f>
        <v>47</v>
      </c>
      <c r="E362" s="197">
        <f>D362/D$357*100</f>
        <v>15.666666666666668</v>
      </c>
      <c r="F362" s="195">
        <f>SUM(J329,M329,J333,M333,J337,M337,J345,M345,J352,M352)</f>
        <v>453</v>
      </c>
      <c r="G362" s="197">
        <f>F362/F$357*100</f>
        <v>6.04</v>
      </c>
      <c r="H362" s="34"/>
      <c r="I362" s="38"/>
      <c r="J362" s="354"/>
      <c r="K362" s="355"/>
      <c r="L362" s="355"/>
      <c r="M362" s="40"/>
    </row>
    <row r="363" spans="1:13">
      <c r="A363" s="174">
        <v>4</v>
      </c>
      <c r="B363" s="202" t="s">
        <v>197</v>
      </c>
      <c r="C363" s="203"/>
      <c r="D363" s="204"/>
      <c r="E363" s="205"/>
      <c r="F363" s="203"/>
      <c r="G363" s="25"/>
      <c r="H363" s="34"/>
      <c r="I363" s="38"/>
      <c r="J363" s="354"/>
      <c r="K363" s="355"/>
      <c r="L363" s="355"/>
      <c r="M363" s="40"/>
    </row>
    <row r="364" spans="1:13">
      <c r="A364" s="123"/>
      <c r="B364" s="194" t="s">
        <v>198</v>
      </c>
      <c r="C364" s="195"/>
      <c r="D364" s="206">
        <f>SUM(D348,D349,D350,D351)</f>
        <v>1.5</v>
      </c>
      <c r="E364" s="197">
        <f>D364/D$357*100</f>
        <v>0.5</v>
      </c>
      <c r="F364" s="195">
        <f>SUM(J348,J349,J350,J351)</f>
        <v>12</v>
      </c>
      <c r="G364" s="197">
        <f>F364/F$357*100</f>
        <v>0.16</v>
      </c>
      <c r="H364" s="34"/>
      <c r="I364" s="38"/>
      <c r="J364" s="354"/>
      <c r="K364" s="355"/>
      <c r="L364" s="355"/>
      <c r="M364" s="40"/>
    </row>
    <row r="365" spans="1:13" ht="57.75" customHeight="1" thickBot="1">
      <c r="A365" s="2">
        <v>5</v>
      </c>
      <c r="B365" s="199" t="s">
        <v>199</v>
      </c>
      <c r="C365" s="200"/>
      <c r="D365" s="201">
        <f>SUM(D20:D21,D44,D79:D80,D181,D196:D197,D235:D246,D266:D267,D294:D305)</f>
        <v>91</v>
      </c>
      <c r="E365" s="197">
        <f>D365/D$357*100</f>
        <v>30.333333333333336</v>
      </c>
      <c r="F365" s="200">
        <f>SUM(J330,M330,J334,M334,J338,M338,J346,M346)</f>
        <v>895</v>
      </c>
      <c r="G365" s="197">
        <f>F365/F$357*100</f>
        <v>11.933333333333334</v>
      </c>
      <c r="H365" s="34"/>
      <c r="I365" s="46"/>
      <c r="J365" s="356"/>
      <c r="K365" s="357"/>
      <c r="L365" s="357"/>
      <c r="M365" s="49"/>
    </row>
    <row r="366" spans="1:13" ht="15" hidden="1" customHeight="1">
      <c r="A366" s="207">
        <v>6</v>
      </c>
      <c r="B366" s="199" t="s">
        <v>200</v>
      </c>
      <c r="C366" s="200"/>
      <c r="D366" s="208">
        <v>3</v>
      </c>
      <c r="E366" s="197">
        <f>D366/D$357*100</f>
        <v>1</v>
      </c>
      <c r="F366" s="200">
        <v>160</v>
      </c>
      <c r="G366" s="197">
        <f>F366/F$357*100</f>
        <v>2.1333333333333333</v>
      </c>
      <c r="I366" s="209"/>
      <c r="J366" s="358"/>
      <c r="K366" s="359"/>
      <c r="L366" s="359"/>
      <c r="M366" s="113"/>
    </row>
    <row r="367" spans="1:13" ht="15" hidden="1" customHeight="1">
      <c r="A367" s="210">
        <v>7</v>
      </c>
      <c r="B367" s="211" t="s">
        <v>201</v>
      </c>
      <c r="C367" s="212"/>
      <c r="D367" s="182">
        <v>0</v>
      </c>
      <c r="E367" s="197">
        <f>D367/D$357*100</f>
        <v>0</v>
      </c>
      <c r="F367" s="9">
        <v>60</v>
      </c>
      <c r="G367" s="197">
        <f>F367/F$357*100</f>
        <v>0.8</v>
      </c>
      <c r="I367" s="360" t="s">
        <v>202</v>
      </c>
      <c r="J367" s="361"/>
      <c r="K367" s="361"/>
      <c r="L367" s="361"/>
      <c r="M367" s="49">
        <v>100</v>
      </c>
    </row>
    <row r="368" spans="1:13" hidden="1">
      <c r="A368" s="137"/>
    </row>
    <row r="369" spans="1:13" hidden="1">
      <c r="B369" s="342" t="s">
        <v>203</v>
      </c>
      <c r="C369" s="342"/>
      <c r="D369" s="342"/>
      <c r="E369" s="342"/>
      <c r="F369" s="342"/>
      <c r="G369" s="342"/>
    </row>
    <row r="370" spans="1:13" hidden="1">
      <c r="B370" s="342"/>
      <c r="C370" s="342"/>
      <c r="D370" s="342"/>
      <c r="E370" s="342"/>
      <c r="F370" s="342"/>
      <c r="G370" s="342"/>
    </row>
    <row r="371" spans="1:13" hidden="1">
      <c r="B371" s="342"/>
      <c r="C371" s="342"/>
      <c r="D371" s="342"/>
      <c r="E371" s="342"/>
      <c r="F371" s="342"/>
      <c r="G371" s="342"/>
    </row>
    <row r="372" spans="1:13" hidden="1">
      <c r="A372" s="174">
        <v>3</v>
      </c>
      <c r="B372" s="202" t="s">
        <v>195</v>
      </c>
      <c r="C372" s="203"/>
      <c r="D372" s="204"/>
      <c r="E372" s="25"/>
      <c r="F372" s="203"/>
      <c r="G372" s="25"/>
      <c r="H372" s="34"/>
      <c r="I372" s="38"/>
      <c r="J372" s="354"/>
      <c r="K372" s="355"/>
      <c r="L372" s="355"/>
      <c r="M372" s="40"/>
    </row>
    <row r="373" spans="1:13" hidden="1">
      <c r="A373" s="123"/>
      <c r="B373" s="194" t="s">
        <v>196</v>
      </c>
      <c r="C373" s="195"/>
      <c r="D373" s="206">
        <v>0</v>
      </c>
      <c r="E373" s="113">
        <v>0</v>
      </c>
      <c r="F373" s="195">
        <v>0</v>
      </c>
      <c r="G373" s="113">
        <v>0</v>
      </c>
      <c r="H373" s="34"/>
      <c r="I373" s="38"/>
      <c r="J373" s="354"/>
      <c r="K373" s="355"/>
      <c r="L373" s="355"/>
      <c r="M373" s="40"/>
    </row>
    <row r="374" spans="1:13" hidden="1">
      <c r="A374" s="174">
        <v>4</v>
      </c>
      <c r="B374" s="202" t="s">
        <v>197</v>
      </c>
      <c r="C374" s="203"/>
      <c r="D374" s="204"/>
      <c r="E374" s="25"/>
      <c r="F374" s="203"/>
      <c r="G374" s="25"/>
      <c r="H374" s="34"/>
      <c r="I374" s="38"/>
      <c r="J374" s="354"/>
      <c r="K374" s="355"/>
      <c r="L374" s="355"/>
      <c r="M374" s="40"/>
    </row>
    <row r="375" spans="1:13" hidden="1">
      <c r="A375" s="123"/>
      <c r="B375" s="194" t="s">
        <v>198</v>
      </c>
      <c r="C375" s="195"/>
      <c r="D375" s="206">
        <v>0</v>
      </c>
      <c r="E375" s="113">
        <v>0</v>
      </c>
      <c r="F375" s="195">
        <v>0</v>
      </c>
      <c r="G375" s="113">
        <v>0</v>
      </c>
      <c r="H375" s="34"/>
      <c r="I375" s="38"/>
      <c r="J375" s="354"/>
      <c r="K375" s="355"/>
      <c r="L375" s="355"/>
      <c r="M375" s="40"/>
    </row>
    <row r="376" spans="1:13" hidden="1">
      <c r="A376" s="2">
        <v>5</v>
      </c>
      <c r="B376" s="199" t="s">
        <v>199</v>
      </c>
      <c r="C376" s="200"/>
      <c r="D376" s="201">
        <f>SUM(D257,D258,D277:D295)</f>
        <v>26</v>
      </c>
      <c r="E376" s="100">
        <v>80</v>
      </c>
      <c r="F376" s="200">
        <f>SUM(J257,J258,J277:J295)</f>
        <v>256</v>
      </c>
      <c r="G376" s="100">
        <v>28</v>
      </c>
      <c r="H376" s="34"/>
      <c r="I376" s="38"/>
      <c r="J376" s="354"/>
      <c r="K376" s="355"/>
      <c r="L376" s="355"/>
      <c r="M376" s="40"/>
    </row>
    <row r="377" spans="1:13" hidden="1">
      <c r="A377" s="207">
        <v>6</v>
      </c>
      <c r="B377" s="199" t="s">
        <v>200</v>
      </c>
      <c r="C377" s="200"/>
      <c r="D377" s="208"/>
      <c r="E377" s="100"/>
      <c r="F377" s="200"/>
      <c r="G377" s="100"/>
      <c r="I377" s="209"/>
      <c r="J377" s="358"/>
      <c r="K377" s="359"/>
      <c r="L377" s="359"/>
      <c r="M377" s="113"/>
    </row>
    <row r="378" spans="1:13" ht="15.75" hidden="1" thickBot="1">
      <c r="A378" s="210">
        <v>7</v>
      </c>
      <c r="B378" s="211" t="s">
        <v>201</v>
      </c>
      <c r="C378" s="212"/>
      <c r="D378" s="182">
        <v>0</v>
      </c>
      <c r="E378" s="49">
        <v>0</v>
      </c>
      <c r="F378" s="9">
        <v>0</v>
      </c>
      <c r="G378" s="49">
        <v>0</v>
      </c>
      <c r="I378" s="360" t="s">
        <v>202</v>
      </c>
      <c r="J378" s="361"/>
      <c r="K378" s="361"/>
      <c r="L378" s="361"/>
      <c r="M378" s="49">
        <v>100</v>
      </c>
    </row>
    <row r="379" spans="1:13">
      <c r="A379" s="300">
        <v>6</v>
      </c>
      <c r="B379" s="363" t="s">
        <v>200</v>
      </c>
      <c r="C379" s="364"/>
      <c r="D379" s="301">
        <f>SUM(D353)</f>
        <v>0</v>
      </c>
      <c r="E379" s="302">
        <f t="shared" ref="E379:E382" si="19">D379/D$348*100</f>
        <v>0</v>
      </c>
      <c r="F379" s="301">
        <v>160</v>
      </c>
      <c r="G379" s="197">
        <f t="shared" ref="G379:G382" si="20">F379/F$357*100</f>
        <v>2.1333333333333333</v>
      </c>
      <c r="I379" s="299"/>
      <c r="J379" s="299"/>
      <c r="K379" s="299"/>
      <c r="L379" s="299"/>
      <c r="M379" s="299"/>
    </row>
    <row r="380" spans="1:13">
      <c r="A380" s="300">
        <v>7</v>
      </c>
      <c r="B380" s="363" t="s">
        <v>255</v>
      </c>
      <c r="C380" s="364"/>
      <c r="D380" s="301">
        <v>0</v>
      </c>
      <c r="E380" s="302">
        <f t="shared" si="19"/>
        <v>0</v>
      </c>
      <c r="F380" s="301">
        <v>30</v>
      </c>
      <c r="G380" s="197">
        <f t="shared" si="20"/>
        <v>0.4</v>
      </c>
      <c r="I380" s="299"/>
      <c r="J380" s="299"/>
      <c r="K380" s="299"/>
      <c r="L380" s="299"/>
      <c r="M380" s="299"/>
    </row>
    <row r="381" spans="1:13">
      <c r="A381" s="300">
        <v>8</v>
      </c>
      <c r="B381" s="363" t="s">
        <v>256</v>
      </c>
      <c r="C381" s="364"/>
      <c r="D381" s="301">
        <f>SUM(D29:D30,D86:D87)</f>
        <v>8</v>
      </c>
      <c r="E381" s="302">
        <f t="shared" si="19"/>
        <v>1600</v>
      </c>
      <c r="F381" s="301">
        <v>120</v>
      </c>
      <c r="G381" s="197">
        <f t="shared" si="20"/>
        <v>1.6</v>
      </c>
      <c r="I381" s="299"/>
      <c r="J381" s="299"/>
      <c r="K381" s="299"/>
      <c r="L381" s="299"/>
      <c r="M381" s="299"/>
    </row>
    <row r="382" spans="1:13" ht="15" customHeight="1">
      <c r="A382" s="306">
        <v>9</v>
      </c>
      <c r="B382" s="308" t="s">
        <v>257</v>
      </c>
      <c r="C382" s="309"/>
      <c r="D382" s="312">
        <v>0</v>
      </c>
      <c r="E382" s="314">
        <f t="shared" si="19"/>
        <v>0</v>
      </c>
      <c r="F382" s="316">
        <v>0</v>
      </c>
      <c r="G382" s="365">
        <f t="shared" si="20"/>
        <v>0</v>
      </c>
    </row>
    <row r="383" spans="1:13" ht="20.25" customHeight="1">
      <c r="A383" s="307"/>
      <c r="B383" s="310"/>
      <c r="C383" s="311"/>
      <c r="D383" s="313"/>
      <c r="E383" s="315"/>
      <c r="F383" s="317"/>
      <c r="G383" s="366"/>
      <c r="H383" s="298"/>
      <c r="I383" s="298"/>
      <c r="J383" s="298"/>
      <c r="K383" s="298"/>
      <c r="L383" s="298"/>
      <c r="M383" s="298"/>
    </row>
    <row r="384" spans="1:13" ht="11.25" customHeight="1">
      <c r="A384" s="235"/>
      <c r="B384" s="235"/>
      <c r="C384" s="235"/>
      <c r="D384" s="235"/>
      <c r="E384" s="235"/>
      <c r="F384" s="235"/>
      <c r="G384" s="235"/>
      <c r="H384" s="235"/>
      <c r="I384" s="235"/>
      <c r="J384" s="235"/>
      <c r="K384" s="235"/>
      <c r="L384" s="235"/>
      <c r="M384" s="235"/>
    </row>
    <row r="385" spans="2:12" ht="18.75">
      <c r="B385" s="362" t="s">
        <v>250</v>
      </c>
      <c r="C385" s="362"/>
      <c r="D385" s="362"/>
      <c r="E385" s="362"/>
      <c r="F385" s="362"/>
      <c r="G385" s="362"/>
      <c r="H385" s="362"/>
      <c r="I385" s="362"/>
    </row>
    <row r="386" spans="2:12" ht="18.75">
      <c r="B386" s="295"/>
      <c r="C386" s="295"/>
      <c r="D386" s="295"/>
      <c r="E386" s="295"/>
      <c r="F386" s="295"/>
      <c r="G386" s="295"/>
      <c r="H386" s="295"/>
      <c r="I386" s="295"/>
    </row>
    <row r="387" spans="2:12" ht="18.75">
      <c r="B387" s="293" t="s">
        <v>204</v>
      </c>
    </row>
    <row r="388" spans="2:12">
      <c r="B388" s="213" t="s">
        <v>205</v>
      </c>
    </row>
    <row r="389" spans="2:12">
      <c r="B389" s="3" t="s">
        <v>206</v>
      </c>
      <c r="C389" s="4" t="s">
        <v>132</v>
      </c>
      <c r="H389" s="4" t="s">
        <v>96</v>
      </c>
      <c r="J389" s="291">
        <v>18</v>
      </c>
      <c r="K389" s="291">
        <v>10</v>
      </c>
      <c r="L389" s="291">
        <v>8</v>
      </c>
    </row>
    <row r="390" spans="2:12">
      <c r="B390" s="3" t="s">
        <v>207</v>
      </c>
      <c r="C390" s="4" t="s">
        <v>132</v>
      </c>
      <c r="H390" s="4" t="s">
        <v>96</v>
      </c>
      <c r="J390" s="291">
        <v>18</v>
      </c>
      <c r="K390" s="291">
        <v>10</v>
      </c>
      <c r="L390" s="291">
        <v>8</v>
      </c>
    </row>
    <row r="391" spans="2:12">
      <c r="B391" s="3" t="s">
        <v>208</v>
      </c>
      <c r="C391" s="4" t="s">
        <v>132</v>
      </c>
      <c r="H391" s="4" t="s">
        <v>96</v>
      </c>
      <c r="J391" s="291">
        <v>18</v>
      </c>
      <c r="K391" s="291">
        <v>10</v>
      </c>
      <c r="L391" s="291">
        <v>8</v>
      </c>
    </row>
    <row r="392" spans="2:12">
      <c r="B392" s="3" t="s">
        <v>209</v>
      </c>
      <c r="C392" s="4" t="s">
        <v>132</v>
      </c>
      <c r="H392" s="4" t="s">
        <v>96</v>
      </c>
      <c r="J392" s="291">
        <v>18</v>
      </c>
      <c r="K392" s="291">
        <v>10</v>
      </c>
      <c r="L392" s="291">
        <v>8</v>
      </c>
    </row>
    <row r="393" spans="2:12">
      <c r="B393" s="3" t="s">
        <v>210</v>
      </c>
      <c r="C393" s="4" t="s">
        <v>132</v>
      </c>
      <c r="H393" s="4" t="s">
        <v>96</v>
      </c>
      <c r="J393" s="291">
        <v>18</v>
      </c>
      <c r="K393" s="291">
        <v>10</v>
      </c>
      <c r="L393" s="291">
        <v>8</v>
      </c>
    </row>
    <row r="394" spans="2:12">
      <c r="B394" s="3" t="s">
        <v>211</v>
      </c>
      <c r="C394" s="4" t="s">
        <v>132</v>
      </c>
      <c r="H394" s="4" t="s">
        <v>96</v>
      </c>
      <c r="J394" s="291">
        <v>18</v>
      </c>
      <c r="K394" s="291">
        <v>10</v>
      </c>
      <c r="L394" s="291">
        <v>8</v>
      </c>
    </row>
    <row r="395" spans="2:12">
      <c r="B395" s="3" t="s">
        <v>212</v>
      </c>
      <c r="C395" s="4" t="s">
        <v>132</v>
      </c>
      <c r="H395" s="4" t="s">
        <v>96</v>
      </c>
      <c r="J395" s="291">
        <v>18</v>
      </c>
      <c r="K395" s="291">
        <v>10</v>
      </c>
      <c r="L395" s="291">
        <v>8</v>
      </c>
    </row>
    <row r="396" spans="2:12">
      <c r="B396" s="3" t="s">
        <v>213</v>
      </c>
      <c r="C396" s="4" t="s">
        <v>132</v>
      </c>
      <c r="H396" s="4" t="s">
        <v>96</v>
      </c>
      <c r="J396" s="291">
        <v>18</v>
      </c>
      <c r="K396" s="291">
        <v>10</v>
      </c>
      <c r="L396" s="291">
        <v>8</v>
      </c>
    </row>
    <row r="397" spans="2:12">
      <c r="B397" s="3" t="s">
        <v>214</v>
      </c>
      <c r="C397" s="4" t="s">
        <v>133</v>
      </c>
      <c r="H397" s="4" t="s">
        <v>96</v>
      </c>
      <c r="J397" s="291">
        <v>18</v>
      </c>
      <c r="K397" s="291">
        <v>10</v>
      </c>
      <c r="L397" s="291">
        <v>8</v>
      </c>
    </row>
    <row r="398" spans="2:12">
      <c r="B398" s="3" t="s">
        <v>215</v>
      </c>
      <c r="C398" s="4" t="s">
        <v>133</v>
      </c>
      <c r="H398" s="4" t="s">
        <v>96</v>
      </c>
      <c r="J398" s="291">
        <v>18</v>
      </c>
      <c r="K398" s="291">
        <v>10</v>
      </c>
      <c r="L398" s="291">
        <v>8</v>
      </c>
    </row>
    <row r="399" spans="2:12">
      <c r="B399" s="3" t="s">
        <v>216</v>
      </c>
      <c r="C399" s="4" t="s">
        <v>133</v>
      </c>
      <c r="H399" s="4" t="s">
        <v>96</v>
      </c>
      <c r="J399" s="291">
        <v>18</v>
      </c>
      <c r="K399" s="291">
        <v>10</v>
      </c>
      <c r="L399" s="291">
        <v>8</v>
      </c>
    </row>
    <row r="400" spans="2:12">
      <c r="B400" s="3" t="s">
        <v>217</v>
      </c>
      <c r="C400" s="4" t="s">
        <v>133</v>
      </c>
      <c r="H400" s="4" t="s">
        <v>96</v>
      </c>
      <c r="J400" s="291">
        <v>18</v>
      </c>
      <c r="K400" s="291">
        <v>10</v>
      </c>
      <c r="L400" s="291">
        <v>8</v>
      </c>
    </row>
    <row r="401" spans="1:12">
      <c r="B401" s="3" t="s">
        <v>218</v>
      </c>
      <c r="C401" s="4" t="s">
        <v>133</v>
      </c>
      <c r="H401" s="4" t="s">
        <v>96</v>
      </c>
      <c r="J401" s="291">
        <v>18</v>
      </c>
      <c r="K401" s="291">
        <v>10</v>
      </c>
      <c r="L401" s="291">
        <v>8</v>
      </c>
    </row>
    <row r="402" spans="1:12">
      <c r="B402" s="3" t="s">
        <v>219</v>
      </c>
      <c r="C402" s="4" t="s">
        <v>133</v>
      </c>
      <c r="H402" s="4" t="s">
        <v>96</v>
      </c>
      <c r="J402" s="291">
        <v>18</v>
      </c>
      <c r="K402" s="291">
        <v>10</v>
      </c>
      <c r="L402" s="291">
        <v>8</v>
      </c>
    </row>
    <row r="403" spans="1:12">
      <c r="B403" s="3" t="s">
        <v>220</v>
      </c>
      <c r="C403" s="4" t="s">
        <v>133</v>
      </c>
      <c r="H403" s="4" t="s">
        <v>96</v>
      </c>
      <c r="J403" s="291">
        <v>18</v>
      </c>
      <c r="K403" s="291">
        <v>10</v>
      </c>
      <c r="L403" s="291">
        <v>8</v>
      </c>
    </row>
    <row r="404" spans="1:12">
      <c r="B404" s="3" t="s">
        <v>221</v>
      </c>
      <c r="C404" s="4" t="s">
        <v>133</v>
      </c>
      <c r="H404" s="4" t="s">
        <v>96</v>
      </c>
      <c r="J404" s="291">
        <v>18</v>
      </c>
      <c r="K404" s="291">
        <v>10</v>
      </c>
      <c r="L404" s="291">
        <v>8</v>
      </c>
    </row>
    <row r="405" spans="1:12">
      <c r="B405" s="3" t="s">
        <v>222</v>
      </c>
      <c r="C405" s="4" t="s">
        <v>133</v>
      </c>
      <c r="H405" s="4" t="s">
        <v>96</v>
      </c>
      <c r="J405" s="291">
        <v>18</v>
      </c>
      <c r="K405" s="291">
        <v>10</v>
      </c>
      <c r="L405" s="291">
        <v>8</v>
      </c>
    </row>
    <row r="406" spans="1:12">
      <c r="A406" s="292"/>
      <c r="B406" s="292" t="s">
        <v>223</v>
      </c>
      <c r="C406" s="291" t="s">
        <v>132</v>
      </c>
      <c r="D406" s="291"/>
      <c r="E406" s="291"/>
      <c r="F406" s="291"/>
      <c r="G406" s="291"/>
      <c r="H406" s="291" t="s">
        <v>96</v>
      </c>
      <c r="I406" s="291"/>
      <c r="J406" s="291">
        <v>18</v>
      </c>
      <c r="K406" s="291">
        <v>10</v>
      </c>
      <c r="L406" s="291">
        <v>8</v>
      </c>
    </row>
    <row r="407" spans="1:12">
      <c r="B407" s="3" t="s">
        <v>224</v>
      </c>
      <c r="C407" s="4" t="s">
        <v>133</v>
      </c>
      <c r="H407" s="4" t="s">
        <v>96</v>
      </c>
      <c r="J407" s="291">
        <v>18</v>
      </c>
      <c r="K407" s="291">
        <v>10</v>
      </c>
      <c r="L407" s="291">
        <v>8</v>
      </c>
    </row>
    <row r="408" spans="1:12">
      <c r="J408" s="291"/>
      <c r="K408" s="291"/>
      <c r="L408" s="291"/>
    </row>
    <row r="409" spans="1:12" ht="15" customHeight="1">
      <c r="B409" s="294" t="s">
        <v>225</v>
      </c>
      <c r="J409" s="291"/>
      <c r="K409" s="291"/>
      <c r="L409" s="291"/>
    </row>
    <row r="410" spans="1:12" ht="15" customHeight="1">
      <c r="B410" s="3" t="s">
        <v>226</v>
      </c>
      <c r="C410" s="4" t="s">
        <v>157</v>
      </c>
      <c r="H410" s="4" t="s">
        <v>96</v>
      </c>
      <c r="J410" s="291">
        <v>18</v>
      </c>
      <c r="K410" s="291">
        <v>10</v>
      </c>
      <c r="L410" s="291">
        <v>8</v>
      </c>
    </row>
    <row r="411" spans="1:12" ht="15" customHeight="1">
      <c r="B411" s="3" t="s">
        <v>227</v>
      </c>
      <c r="C411" s="4" t="s">
        <v>157</v>
      </c>
      <c r="H411" s="4" t="s">
        <v>96</v>
      </c>
      <c r="J411" s="291">
        <v>18</v>
      </c>
      <c r="K411" s="291">
        <v>10</v>
      </c>
      <c r="L411" s="291">
        <v>8</v>
      </c>
    </row>
    <row r="412" spans="1:12" ht="15" customHeight="1">
      <c r="B412" s="3" t="s">
        <v>228</v>
      </c>
      <c r="C412" s="4" t="s">
        <v>157</v>
      </c>
      <c r="H412" s="4" t="s">
        <v>96</v>
      </c>
      <c r="J412" s="291">
        <v>18</v>
      </c>
      <c r="K412" s="291">
        <v>10</v>
      </c>
      <c r="L412" s="291">
        <v>8</v>
      </c>
    </row>
    <row r="413" spans="1:12" ht="15" customHeight="1">
      <c r="B413" s="3" t="s">
        <v>229</v>
      </c>
      <c r="C413" s="4" t="s">
        <v>157</v>
      </c>
      <c r="H413" s="4" t="s">
        <v>96</v>
      </c>
      <c r="J413" s="291">
        <v>18</v>
      </c>
      <c r="K413" s="291">
        <v>10</v>
      </c>
      <c r="L413" s="291">
        <v>8</v>
      </c>
    </row>
    <row r="414" spans="1:12" ht="15" customHeight="1">
      <c r="B414" s="3" t="s">
        <v>230</v>
      </c>
      <c r="C414" s="4" t="s">
        <v>157</v>
      </c>
      <c r="H414" s="4" t="s">
        <v>96</v>
      </c>
      <c r="J414" s="291">
        <v>18</v>
      </c>
      <c r="K414" s="291">
        <v>10</v>
      </c>
      <c r="L414" s="291">
        <v>8</v>
      </c>
    </row>
    <row r="415" spans="1:12" ht="15" customHeight="1">
      <c r="B415" s="3" t="s">
        <v>231</v>
      </c>
      <c r="C415" s="4" t="s">
        <v>157</v>
      </c>
      <c r="H415" s="4" t="s">
        <v>96</v>
      </c>
      <c r="J415" s="291">
        <v>18</v>
      </c>
      <c r="K415" s="291">
        <v>10</v>
      </c>
      <c r="L415" s="291">
        <v>8</v>
      </c>
    </row>
    <row r="416" spans="1:12" ht="15" customHeight="1">
      <c r="B416" s="3" t="s">
        <v>232</v>
      </c>
      <c r="C416" s="4" t="s">
        <v>157</v>
      </c>
      <c r="H416" s="4" t="s">
        <v>96</v>
      </c>
      <c r="J416" s="291">
        <v>18</v>
      </c>
      <c r="K416" s="291">
        <v>10</v>
      </c>
      <c r="L416" s="291">
        <v>8</v>
      </c>
    </row>
    <row r="417" spans="2:12" ht="15" customHeight="1">
      <c r="B417" s="3" t="s">
        <v>233</v>
      </c>
      <c r="C417" s="4" t="s">
        <v>157</v>
      </c>
      <c r="H417" s="4" t="s">
        <v>96</v>
      </c>
      <c r="J417" s="291">
        <v>18</v>
      </c>
      <c r="K417" s="291">
        <v>10</v>
      </c>
      <c r="L417" s="291">
        <v>8</v>
      </c>
    </row>
    <row r="418" spans="2:12" ht="15" customHeight="1">
      <c r="B418" s="3" t="s">
        <v>234</v>
      </c>
      <c r="C418" s="4" t="s">
        <v>157</v>
      </c>
      <c r="H418" s="4" t="s">
        <v>96</v>
      </c>
      <c r="J418" s="291">
        <v>18</v>
      </c>
      <c r="K418" s="291">
        <v>10</v>
      </c>
      <c r="L418" s="291">
        <v>8</v>
      </c>
    </row>
    <row r="419" spans="2:12" ht="15" customHeight="1">
      <c r="B419" s="3" t="s">
        <v>235</v>
      </c>
      <c r="C419" s="4" t="s">
        <v>157</v>
      </c>
      <c r="H419" s="4" t="s">
        <v>96</v>
      </c>
      <c r="J419" s="291">
        <v>18</v>
      </c>
      <c r="K419" s="291">
        <v>10</v>
      </c>
      <c r="L419" s="291">
        <v>8</v>
      </c>
    </row>
    <row r="420" spans="2:12" ht="15" customHeight="1">
      <c r="B420" s="3" t="s">
        <v>236</v>
      </c>
      <c r="C420" s="4" t="s">
        <v>158</v>
      </c>
      <c r="H420" s="4" t="s">
        <v>96</v>
      </c>
      <c r="J420" s="291">
        <v>18</v>
      </c>
      <c r="K420" s="291">
        <v>10</v>
      </c>
      <c r="L420" s="291">
        <v>8</v>
      </c>
    </row>
    <row r="421" spans="2:12" ht="15" customHeight="1">
      <c r="B421" s="3" t="s">
        <v>237</v>
      </c>
      <c r="C421" s="4" t="s">
        <v>158</v>
      </c>
      <c r="H421" s="4" t="s">
        <v>96</v>
      </c>
      <c r="J421" s="291">
        <v>18</v>
      </c>
      <c r="K421" s="291">
        <v>10</v>
      </c>
      <c r="L421" s="291">
        <v>8</v>
      </c>
    </row>
    <row r="422" spans="2:12" ht="15" customHeight="1">
      <c r="B422" s="3" t="s">
        <v>238</v>
      </c>
      <c r="C422" s="4" t="s">
        <v>158</v>
      </c>
      <c r="H422" s="4" t="s">
        <v>96</v>
      </c>
      <c r="J422" s="291">
        <v>18</v>
      </c>
      <c r="K422" s="291">
        <v>10</v>
      </c>
      <c r="L422" s="291">
        <v>8</v>
      </c>
    </row>
    <row r="423" spans="2:12" ht="15" customHeight="1">
      <c r="B423" s="3" t="s">
        <v>239</v>
      </c>
      <c r="C423" s="4" t="s">
        <v>158</v>
      </c>
      <c r="H423" s="4" t="s">
        <v>96</v>
      </c>
      <c r="J423" s="291">
        <v>18</v>
      </c>
      <c r="K423" s="291">
        <v>10</v>
      </c>
      <c r="L423" s="291">
        <v>8</v>
      </c>
    </row>
    <row r="424" spans="2:12" ht="15" customHeight="1">
      <c r="B424" s="3" t="s">
        <v>240</v>
      </c>
      <c r="C424" s="4" t="s">
        <v>158</v>
      </c>
      <c r="H424" s="4" t="s">
        <v>96</v>
      </c>
      <c r="J424" s="291">
        <v>18</v>
      </c>
      <c r="K424" s="291">
        <v>10</v>
      </c>
      <c r="L424" s="291">
        <v>8</v>
      </c>
    </row>
    <row r="425" spans="2:12" ht="15" customHeight="1">
      <c r="B425" s="3" t="s">
        <v>241</v>
      </c>
      <c r="C425" s="4" t="s">
        <v>158</v>
      </c>
      <c r="H425" s="4" t="s">
        <v>96</v>
      </c>
      <c r="J425" s="291">
        <v>18</v>
      </c>
      <c r="K425" s="291">
        <v>10</v>
      </c>
      <c r="L425" s="291">
        <v>8</v>
      </c>
    </row>
    <row r="426" spans="2:12" ht="15" customHeight="1">
      <c r="B426" s="3" t="s">
        <v>242</v>
      </c>
      <c r="C426" s="4" t="s">
        <v>158</v>
      </c>
      <c r="H426" s="4" t="s">
        <v>96</v>
      </c>
      <c r="J426" s="291">
        <v>18</v>
      </c>
      <c r="K426" s="291">
        <v>10</v>
      </c>
      <c r="L426" s="291">
        <v>8</v>
      </c>
    </row>
    <row r="427" spans="2:12" ht="15" customHeight="1">
      <c r="B427" s="3" t="s">
        <v>243</v>
      </c>
      <c r="C427" s="4" t="s">
        <v>158</v>
      </c>
      <c r="H427" s="4" t="s">
        <v>96</v>
      </c>
      <c r="J427" s="291">
        <v>18</v>
      </c>
      <c r="K427" s="291">
        <v>10</v>
      </c>
      <c r="L427" s="291">
        <v>8</v>
      </c>
    </row>
    <row r="428" spans="2:12" ht="15" customHeight="1">
      <c r="B428" s="3" t="s">
        <v>244</v>
      </c>
      <c r="C428" s="4" t="s">
        <v>158</v>
      </c>
      <c r="H428" s="4" t="s">
        <v>96</v>
      </c>
      <c r="J428" s="291">
        <v>18</v>
      </c>
      <c r="K428" s="291">
        <v>10</v>
      </c>
      <c r="L428" s="291">
        <v>8</v>
      </c>
    </row>
    <row r="429" spans="2:12" ht="15" customHeight="1">
      <c r="B429" s="3" t="s">
        <v>245</v>
      </c>
      <c r="C429" s="4" t="s">
        <v>158</v>
      </c>
      <c r="H429" s="4" t="s">
        <v>96</v>
      </c>
      <c r="J429" s="291">
        <v>18</v>
      </c>
      <c r="K429" s="291">
        <v>10</v>
      </c>
      <c r="L429" s="291">
        <v>8</v>
      </c>
    </row>
    <row r="430" spans="2:12" ht="15" customHeight="1">
      <c r="B430" s="3" t="s">
        <v>246</v>
      </c>
      <c r="C430" s="4" t="s">
        <v>158</v>
      </c>
      <c r="H430" s="4" t="s">
        <v>96</v>
      </c>
      <c r="J430" s="291">
        <v>18</v>
      </c>
      <c r="K430" s="291">
        <v>10</v>
      </c>
      <c r="L430" s="291">
        <v>8</v>
      </c>
    </row>
    <row r="431" spans="2:12" ht="15" customHeight="1">
      <c r="B431" s="3" t="s">
        <v>252</v>
      </c>
      <c r="C431" s="4" t="s">
        <v>49</v>
      </c>
      <c r="H431" s="4" t="s">
        <v>43</v>
      </c>
      <c r="J431" s="4">
        <v>18</v>
      </c>
      <c r="K431" s="4">
        <v>10</v>
      </c>
      <c r="L431" s="4">
        <v>8</v>
      </c>
    </row>
    <row r="432" spans="2:12" ht="15" customHeight="1"/>
    <row r="433" spans="2:2" ht="15" customHeight="1"/>
    <row r="434" spans="2:2" ht="15" customHeight="1">
      <c r="B434" s="214"/>
    </row>
    <row r="435" spans="2:2" ht="15" customHeight="1"/>
    <row r="436" spans="2:2" ht="15" customHeight="1"/>
    <row r="437" spans="2:2" ht="15" customHeight="1"/>
    <row r="438" spans="2:2" ht="15" customHeight="1"/>
    <row r="439" spans="2:2" ht="15" customHeight="1"/>
    <row r="440" spans="2:2" ht="15" customHeight="1"/>
    <row r="441" spans="2:2" ht="15" customHeight="1"/>
    <row r="442" spans="2:2" ht="15" customHeight="1"/>
    <row r="443" spans="2:2" ht="15" customHeight="1"/>
    <row r="444" spans="2:2" ht="15" customHeight="1"/>
    <row r="445" spans="2:2" ht="15" customHeight="1"/>
    <row r="446" spans="2:2" ht="15" customHeight="1"/>
    <row r="447" spans="2:2" ht="15" customHeight="1"/>
    <row r="448" spans="2:2" ht="15" customHeight="1"/>
    <row r="449" ht="15" customHeight="1"/>
    <row r="450"/>
    <row r="451"/>
    <row r="452"/>
    <row r="453"/>
    <row r="454"/>
    <row r="455"/>
    <row r="456"/>
    <row r="457"/>
    <row r="458" hidden="1"/>
    <row r="459" hidden="1"/>
    <row r="460" hidden="1"/>
    <row r="461" hidden="1"/>
    <row r="462"/>
    <row r="463"/>
    <row r="464"/>
    <row r="465"/>
    <row r="466"/>
    <row r="467"/>
    <row r="468"/>
    <row r="469"/>
    <row r="470"/>
    <row r="471"/>
    <row r="472"/>
    <row r="473"/>
    <row r="474"/>
  </sheetData>
  <mergeCells count="61">
    <mergeCell ref="B385:I385"/>
    <mergeCell ref="I378:L378"/>
    <mergeCell ref="J372:L372"/>
    <mergeCell ref="J373:L373"/>
    <mergeCell ref="J374:L374"/>
    <mergeCell ref="J375:L375"/>
    <mergeCell ref="J376:L376"/>
    <mergeCell ref="J377:L377"/>
    <mergeCell ref="B379:C379"/>
    <mergeCell ref="B380:C380"/>
    <mergeCell ref="B381:C381"/>
    <mergeCell ref="G382:G383"/>
    <mergeCell ref="A326:B326"/>
    <mergeCell ref="D354:E354"/>
    <mergeCell ref="F354:G354"/>
    <mergeCell ref="J354:L354"/>
    <mergeCell ref="B369:G371"/>
    <mergeCell ref="I355:L355"/>
    <mergeCell ref="I356:L356"/>
    <mergeCell ref="I357:L357"/>
    <mergeCell ref="J358:L358"/>
    <mergeCell ref="J361:L361"/>
    <mergeCell ref="J362:L362"/>
    <mergeCell ref="J363:L363"/>
    <mergeCell ref="J364:L364"/>
    <mergeCell ref="J365:L365"/>
    <mergeCell ref="J366:L366"/>
    <mergeCell ref="I367:L367"/>
    <mergeCell ref="A314:B314"/>
    <mergeCell ref="B317:E317"/>
    <mergeCell ref="B315:M315"/>
    <mergeCell ref="K319:L319"/>
    <mergeCell ref="A325:B325"/>
    <mergeCell ref="D318:F318"/>
    <mergeCell ref="J318:M318"/>
    <mergeCell ref="A184:B184"/>
    <mergeCell ref="D187:F187"/>
    <mergeCell ref="J187:M187"/>
    <mergeCell ref="K188:L188"/>
    <mergeCell ref="B254:C254"/>
    <mergeCell ref="B128:C128"/>
    <mergeCell ref="D131:F131"/>
    <mergeCell ref="J131:M131"/>
    <mergeCell ref="K12:L12"/>
    <mergeCell ref="A1:M1"/>
    <mergeCell ref="A2:M2"/>
    <mergeCell ref="A3:M3"/>
    <mergeCell ref="D11:F11"/>
    <mergeCell ref="J11:M11"/>
    <mergeCell ref="K258:L258"/>
    <mergeCell ref="K132:L132"/>
    <mergeCell ref="D70:F70"/>
    <mergeCell ref="J70:M70"/>
    <mergeCell ref="K71:L71"/>
    <mergeCell ref="D257:F257"/>
    <mergeCell ref="J257:M257"/>
    <mergeCell ref="A382:A383"/>
    <mergeCell ref="B382:C383"/>
    <mergeCell ref="D382:D383"/>
    <mergeCell ref="E382:E383"/>
    <mergeCell ref="F382:F383"/>
  </mergeCells>
  <pageMargins left="0.59055118110236227" right="0.59055118110236227" top="0.19685039370078741" bottom="0.19685039370078741" header="0.31496062992125984" footer="0.31496062992125984"/>
  <pageSetup paperSize="9" scale="91" fitToHeight="0" orientation="landscape" r:id="rId1"/>
  <rowBreaks count="10" manualBreakCount="10">
    <brk id="41" max="16383" man="1"/>
    <brk id="67" max="16383" man="1"/>
    <brk id="109" max="16383" man="1"/>
    <brk id="128" max="16383" man="1"/>
    <brk id="164" max="16383" man="1"/>
    <brk id="184" max="16383" man="1"/>
    <brk id="254" max="16383" man="1"/>
    <brk id="316" max="16383" man="1"/>
    <brk id="352" max="16383" man="1"/>
    <brk id="3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2017-10-05T10:11:00Z</dcterms:modified>
</cp:coreProperties>
</file>