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activeTab="1"/>
  </bookViews>
  <sheets>
    <sheet name="Arkusz2" sheetId="4" r:id="rId1"/>
    <sheet name="Arkusz1" sheetId="3" r:id="rId2"/>
  </sheets>
  <definedNames>
    <definedName name="_xlnm.Print_Area" localSheetId="1">Arkusz1!$A$1:$N$213</definedName>
  </definedNames>
  <calcPr calcId="145621"/>
</workbook>
</file>

<file path=xl/calcChain.xml><?xml version="1.0" encoding="utf-8"?>
<calcChain xmlns="http://schemas.openxmlformats.org/spreadsheetml/2006/main">
  <c r="M159" i="3"/>
  <c r="L159"/>
  <c r="K159"/>
  <c r="J159"/>
  <c r="F177" s="1"/>
  <c r="G159"/>
  <c r="F159"/>
  <c r="E159"/>
  <c r="D159"/>
  <c r="M160"/>
  <c r="L160"/>
  <c r="K160"/>
  <c r="J160"/>
  <c r="F180" s="1"/>
  <c r="G160"/>
  <c r="F160"/>
  <c r="E160"/>
  <c r="D160"/>
  <c r="D180" s="1"/>
  <c r="M142"/>
  <c r="L142"/>
  <c r="K142"/>
  <c r="J142"/>
  <c r="F142"/>
  <c r="E142"/>
  <c r="D142"/>
  <c r="G125"/>
  <c r="G124"/>
  <c r="M125"/>
  <c r="M124"/>
  <c r="L125"/>
  <c r="L124"/>
  <c r="K125"/>
  <c r="K124"/>
  <c r="J125"/>
  <c r="J124"/>
  <c r="F125"/>
  <c r="F124"/>
  <c r="E125"/>
  <c r="E124"/>
  <c r="D125"/>
  <c r="D124"/>
  <c r="M119"/>
  <c r="L119"/>
  <c r="K119"/>
  <c r="J119"/>
  <c r="G119"/>
  <c r="F119"/>
  <c r="E119"/>
  <c r="D119"/>
  <c r="M105"/>
  <c r="L105"/>
  <c r="K105"/>
  <c r="J105"/>
  <c r="G105"/>
  <c r="F105"/>
  <c r="E105"/>
  <c r="D105"/>
  <c r="M95"/>
  <c r="L95"/>
  <c r="K95"/>
  <c r="J95"/>
  <c r="G95"/>
  <c r="F95"/>
  <c r="E95"/>
  <c r="D95"/>
  <c r="M71"/>
  <c r="M70"/>
  <c r="L71"/>
  <c r="L70"/>
  <c r="K71"/>
  <c r="K70"/>
  <c r="J71"/>
  <c r="J70"/>
  <c r="G71"/>
  <c r="G70"/>
  <c r="F71"/>
  <c r="F70"/>
  <c r="E71"/>
  <c r="E70"/>
  <c r="D71"/>
  <c r="D70"/>
  <c r="M68"/>
  <c r="L68"/>
  <c r="K68"/>
  <c r="J68"/>
  <c r="G68"/>
  <c r="F68"/>
  <c r="E68"/>
  <c r="D68"/>
  <c r="M60"/>
  <c r="M158" s="1"/>
  <c r="K60"/>
  <c r="J60"/>
  <c r="G60"/>
  <c r="F60"/>
  <c r="E60"/>
  <c r="L60"/>
  <c r="D60"/>
  <c r="M51"/>
  <c r="M154" s="1"/>
  <c r="L51"/>
  <c r="L154" s="1"/>
  <c r="K51"/>
  <c r="K154" s="1"/>
  <c r="J51"/>
  <c r="J154" s="1"/>
  <c r="G51"/>
  <c r="F51"/>
  <c r="F154" s="1"/>
  <c r="E51"/>
  <c r="E154" s="1"/>
  <c r="D51"/>
  <c r="D154" s="1"/>
  <c r="L42"/>
  <c r="G42"/>
  <c r="M42"/>
  <c r="K42"/>
  <c r="J42"/>
  <c r="F42"/>
  <c r="F150" s="1"/>
  <c r="E42"/>
  <c r="E150" s="1"/>
  <c r="D42"/>
  <c r="D150" s="1"/>
  <c r="M29"/>
  <c r="M146" s="1"/>
  <c r="L29"/>
  <c r="L146" s="1"/>
  <c r="K29"/>
  <c r="K146" s="1"/>
  <c r="J29"/>
  <c r="J146" s="1"/>
  <c r="F175" s="1"/>
  <c r="G29"/>
  <c r="F29"/>
  <c r="F146" s="1"/>
  <c r="E29"/>
  <c r="E146" s="1"/>
  <c r="D29"/>
  <c r="D146" s="1"/>
  <c r="D175" s="1"/>
  <c r="G21"/>
  <c r="G142" s="1"/>
  <c r="L126" l="1"/>
  <c r="K150"/>
  <c r="E126"/>
  <c r="J126"/>
  <c r="F126"/>
  <c r="J150"/>
  <c r="L150"/>
  <c r="M126"/>
  <c r="L158"/>
  <c r="J158"/>
  <c r="D158"/>
  <c r="D126"/>
  <c r="G158"/>
  <c r="M150"/>
  <c r="E158"/>
  <c r="K158"/>
  <c r="K72"/>
  <c r="F158"/>
  <c r="K126"/>
  <c r="G126"/>
  <c r="L72"/>
  <c r="L139" s="1"/>
  <c r="J72"/>
  <c r="M72"/>
  <c r="F72"/>
  <c r="E72"/>
  <c r="G72"/>
  <c r="D72"/>
  <c r="J139" l="1"/>
  <c r="E139"/>
  <c r="D174" s="1"/>
  <c r="F139"/>
  <c r="M139"/>
  <c r="D139"/>
  <c r="D172" s="1"/>
  <c r="G139"/>
  <c r="D177" s="1"/>
  <c r="K139"/>
  <c r="F174" l="1"/>
</calcChain>
</file>

<file path=xl/sharedStrings.xml><?xml version="1.0" encoding="utf-8"?>
<sst xmlns="http://schemas.openxmlformats.org/spreadsheetml/2006/main" count="569" uniqueCount="164">
  <si>
    <t>Lp.</t>
  </si>
  <si>
    <t xml:space="preserve">Forma </t>
  </si>
  <si>
    <t>ogółem</t>
  </si>
  <si>
    <t>przedmiotu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</si>
  <si>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</si>
  <si>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</si>
  <si>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</si>
  <si>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</si>
  <si>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</si>
  <si>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</si>
  <si>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</si>
  <si>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</si>
  <si>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</si>
  <si>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</si>
  <si>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</si>
  <si>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</si>
  <si>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</si>
  <si>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</si>
  <si>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ćwiczenia</t>
  </si>
  <si>
    <t>z zakresu nauk podstawowych</t>
  </si>
  <si>
    <t>na innym kierunku</t>
  </si>
  <si>
    <t>wymagające bezpośredniego</t>
  </si>
  <si>
    <t>o charakterze praktycznym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</si>
  <si>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</si>
  <si>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</si>
  <si>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</si>
  <si>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</si>
  <si>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</si>
  <si>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</si>
  <si>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</si>
  <si>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</si>
  <si>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</si>
  <si>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</si>
  <si>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</si>
  <si>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Ergonomia</t>
  </si>
  <si>
    <t>Etykieta</t>
  </si>
  <si>
    <t>Bezpieczeństwo i higiena pracy</t>
  </si>
  <si>
    <t>Sumaryczne wskaźniki ilościowe</t>
  </si>
  <si>
    <t>Punkty ECTS:</t>
  </si>
  <si>
    <t>Liczba</t>
  </si>
  <si>
    <t>..</t>
  </si>
  <si>
    <t>Grupa treści</t>
  </si>
  <si>
    <t>Semestr</t>
  </si>
  <si>
    <t>nauczyciela</t>
  </si>
  <si>
    <t xml:space="preserve">Status </t>
  </si>
  <si>
    <t>przedmiotu: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</si>
  <si>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</si>
  <si>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</si>
  <si>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</si>
  <si>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</si>
  <si>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</si>
  <si>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</si>
  <si>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</si>
  <si>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</si>
  <si>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</si>
  <si>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</si>
  <si>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</si>
  <si>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</si>
  <si>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</si>
  <si>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</si>
  <si>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</si>
  <si>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VI</t>
  </si>
  <si>
    <t>VII Praktyka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</si>
  <si>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</si>
  <si>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</si>
  <si>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</si>
  <si>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</si>
  <si>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</si>
  <si>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</si>
  <si>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</si>
  <si>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</si>
  <si>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</si>
  <si>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</si>
  <si>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</si>
  <si>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</si>
  <si>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  <charset val="238"/>
      </rPr>
      <t>akultatywny</t>
    </r>
  </si>
  <si>
    <t>Ochrona  własności intelektualnej</t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</si>
  <si>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</si>
  <si>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</si>
  <si>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  <charset val="238"/>
      </rPr>
      <t>zajęcia praktyczne)</t>
    </r>
  </si>
  <si>
    <r>
      <t xml:space="preserve">Liczba pkt ECTS/ godz.dyd.  </t>
    </r>
    <r>
      <rPr>
        <sz val="8"/>
        <rFont val="Arial"/>
        <family val="2"/>
        <charset val="238"/>
      </rPr>
      <t>(przedmy fakultatywne)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</si>
  <si>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…</t>
    </r>
  </si>
  <si>
    <t>Liczba pkt ECTS/ godz.dyd.  w planie studiów</t>
  </si>
  <si>
    <t>zajęcia do wyboru - co najmniej 30 % pkt ECTS</t>
  </si>
  <si>
    <t>udziału nauczyciela akademickiego*</t>
  </si>
  <si>
    <t>Specjalność - Kryminalistyka i nauki pokrewne w postępowaniu karnym</t>
  </si>
  <si>
    <t>Z/o</t>
  </si>
  <si>
    <t>Z</t>
  </si>
  <si>
    <t>E</t>
  </si>
  <si>
    <t>O</t>
  </si>
  <si>
    <t>Liczba pkt ECTS/godz. dyd. Ogółem</t>
  </si>
  <si>
    <t>Zasady ustroju politycznego państwa</t>
  </si>
  <si>
    <t>Postępowanie sądowo-administracyjne</t>
  </si>
  <si>
    <r>
      <t xml:space="preserve">Liczba pkt ECTS/ godz.dyd.  </t>
    </r>
    <r>
      <rPr>
        <sz val="8"/>
        <rFont val="Arial"/>
        <family val="2"/>
        <charset val="238"/>
      </rPr>
      <t>(przedmioty fakultatywne)</t>
    </r>
  </si>
  <si>
    <t>Publiczne prawo konkurencji</t>
  </si>
  <si>
    <t>Polityka społeczna</t>
  </si>
  <si>
    <t>System ubezpieczeń społecznych</t>
  </si>
  <si>
    <t>Postępowanie w sytuacjach kryzysowych</t>
  </si>
  <si>
    <t>Kryminalistyka - nowe metody i techniki</t>
  </si>
  <si>
    <t>Ekspertyza sądowa</t>
  </si>
  <si>
    <t>F</t>
  </si>
  <si>
    <t>Metody ścigania wybranych typów przestępstw</t>
  </si>
  <si>
    <t>Analiza kryminalna</t>
  </si>
  <si>
    <t>Ochrona ofiar przestępstw w systemie prawa i postępowania karnego</t>
  </si>
  <si>
    <t>SEMESTR  I</t>
  </si>
  <si>
    <t>SEMESTR  II</t>
  </si>
  <si>
    <t>Nauki społeczne</t>
  </si>
  <si>
    <r>
      <t xml:space="preserve">Profil kształcenia: </t>
    </r>
    <r>
      <rPr>
        <b/>
        <sz val="10"/>
        <rFont val="Arial"/>
        <family val="2"/>
        <charset val="238"/>
      </rPr>
      <t>ogólnoakademicki</t>
    </r>
  </si>
  <si>
    <r>
      <t xml:space="preserve">Forma studiów:  </t>
    </r>
    <r>
      <rPr>
        <b/>
        <sz val="10"/>
        <rFont val="Arial"/>
        <family val="2"/>
        <charset val="238"/>
      </rPr>
      <t>stacjonarne</t>
    </r>
  </si>
  <si>
    <r>
      <t xml:space="preserve">Forma kształcenia/poziom studiów: </t>
    </r>
    <r>
      <rPr>
        <b/>
        <sz val="10"/>
        <rFont val="Arial"/>
        <family val="2"/>
        <charset val="238"/>
      </rPr>
      <t xml:space="preserve"> II stopnia</t>
    </r>
  </si>
  <si>
    <r>
      <t>Uzyskane kwalifikacje:</t>
    </r>
    <r>
      <rPr>
        <b/>
        <sz val="10"/>
        <rFont val="Arial"/>
        <family val="2"/>
        <charset val="238"/>
      </rPr>
      <t xml:space="preserve"> II stopnia</t>
    </r>
  </si>
  <si>
    <r>
      <t xml:space="preserve">Obszar kształcenia: </t>
    </r>
    <r>
      <rPr>
        <b/>
        <sz val="10"/>
        <rFont val="Arial"/>
        <family val="2"/>
        <charset val="238"/>
      </rPr>
      <t xml:space="preserve"> nauki społeczne</t>
    </r>
  </si>
  <si>
    <t xml:space="preserve">Rok studiów  I    </t>
  </si>
  <si>
    <t xml:space="preserve">Rok studiów  II    </t>
  </si>
  <si>
    <t>(ćwiczeniowe,laboratoryjne, projektowe, warsztatowe)</t>
  </si>
  <si>
    <t>Kryminologia</t>
  </si>
  <si>
    <t>Prawo karne</t>
  </si>
  <si>
    <t>Postępowanie karne</t>
  </si>
  <si>
    <t>Prawo cywilne</t>
  </si>
  <si>
    <t>Prawo administracyjne</t>
  </si>
  <si>
    <t>Postępowanie administracyjne i egzekucyjne w administracji</t>
  </si>
  <si>
    <t>Prawo konstytucyjne</t>
  </si>
  <si>
    <t>*** Sem. mgr. zgodnie z zaleceniami Rady Wydziału odbywają się w Katedrach: Procesu Karnego, Prawa Karnego, Kryminologii, Kryminalistyki.</t>
  </si>
  <si>
    <t xml:space="preserve">Język obcy specjalistyczny </t>
  </si>
  <si>
    <t>Fundusze strukturalne i systemy finansowania projektów UE</t>
  </si>
  <si>
    <t>Kryminalistyka ogólna I</t>
  </si>
  <si>
    <t>Podstawy prawa pracy</t>
  </si>
  <si>
    <t>Podstawy prawa finansowego</t>
  </si>
  <si>
    <t>Kryminalistyka ogólna II</t>
  </si>
  <si>
    <t>Liczba pkt ECTS/ godz.dyd.  na I roku studiów</t>
  </si>
  <si>
    <t>Mediacja w sprawach karnych</t>
  </si>
  <si>
    <t xml:space="preserve">Prawo dowodowe </t>
  </si>
  <si>
    <t>Psychologia sądowa</t>
  </si>
  <si>
    <t>System ochrony prawnej UE</t>
  </si>
  <si>
    <t>Podstawy organizacji i zarządzania</t>
  </si>
  <si>
    <t>Wybrane problemy taktyki kryminalistycznej</t>
  </si>
  <si>
    <t>Prawo o broni</t>
  </si>
  <si>
    <t>Kryminalistyczne problemy cyberprzestępczości</t>
  </si>
  <si>
    <t xml:space="preserve">Liczba pkt ECTS/ godz.dyd.  na II roku </t>
  </si>
  <si>
    <r>
      <t xml:space="preserve"> Plan studiów na kierunku - Administracja  </t>
    </r>
    <r>
      <rPr>
        <i/>
        <sz val="10"/>
        <rFont val="Arial"/>
        <family val="2"/>
        <charset val="238"/>
      </rPr>
      <t>obowiązuje od roku akad. 2017/2018</t>
    </r>
  </si>
  <si>
    <t>Historia myśli ustrojowo-administracyjnej i socjologiczno-ekonomicznej</t>
  </si>
  <si>
    <t>Nazwa modułu</t>
  </si>
  <si>
    <t>f</t>
  </si>
  <si>
    <t xml:space="preserve">Seminarium magisterskie </t>
  </si>
  <si>
    <t>Seminarium magisterskie</t>
  </si>
  <si>
    <t>Przedmiot specjalizacyjny</t>
  </si>
  <si>
    <t>z/o</t>
  </si>
  <si>
    <t>Szkolenie w zakresie bezpieczeństwa i higieny pracy</t>
  </si>
  <si>
    <t>Liczba pkt ECTS/godz.dyd. (ogółem)</t>
  </si>
  <si>
    <t>I rok:</t>
  </si>
  <si>
    <t xml:space="preserve">SEMESTR  </t>
  </si>
  <si>
    <t>1302+320</t>
  </si>
  <si>
    <t>Przedmioty specjalizacyjne:</t>
  </si>
  <si>
    <t>Przedmiot specjalizacyjny/Przedmiot specjalizacyjny w języku angielskim</t>
  </si>
  <si>
    <t>International Criminal Law</t>
  </si>
  <si>
    <t>0.5</t>
  </si>
  <si>
    <t>Załącznik do planu studiów na kierunku Administracja, Specjalność: Kryminalistyka i nauki pokrewne w postępowaniu karnym</t>
  </si>
  <si>
    <t>Seminarium magisterskie i praca magistrska</t>
  </si>
  <si>
    <t>z</t>
  </si>
  <si>
    <t>zajęcia z języka obcego</t>
  </si>
  <si>
    <t>przedmioty z obszaru nauk humanistycznych lub społecznych</t>
  </si>
  <si>
    <t xml:space="preserve">II rok: </t>
  </si>
  <si>
    <t>Liczba pkt ECTS/ godz.dyd. (zajęcia praktyczne)</t>
  </si>
  <si>
    <t>Liczba pkt ECTS/ godz.dyd.  (przedmy fakultatywne)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</si>
</sst>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9" xfId="0" applyFont="1" applyBorder="1"/>
    <xf numFmtId="0" fontId="3" fillId="0" borderId="19" xfId="0" applyFont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2" xfId="0" applyFont="1" applyBorder="1"/>
    <xf numFmtId="0" fontId="3" fillId="0" borderId="29" xfId="0" applyFont="1" applyFill="1" applyBorder="1"/>
    <xf numFmtId="0" fontId="3" fillId="0" borderId="18" xfId="0" applyFont="1" applyBorder="1"/>
    <xf numFmtId="0" fontId="3" fillId="0" borderId="10" xfId="0" applyFont="1" applyFill="1" applyBorder="1" applyAlignment="1"/>
    <xf numFmtId="0" fontId="3" fillId="0" borderId="10" xfId="0" applyFont="1" applyBorder="1" applyAlignment="1"/>
    <xf numFmtId="0" fontId="3" fillId="0" borderId="66" xfId="0" applyFont="1" applyBorder="1" applyAlignment="1"/>
    <xf numFmtId="0" fontId="1" fillId="0" borderId="36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/>
    <xf numFmtId="0" fontId="1" fillId="0" borderId="8" xfId="0" applyFont="1" applyBorder="1"/>
    <xf numFmtId="0" fontId="1" fillId="0" borderId="2" xfId="0" applyFont="1" applyBorder="1"/>
    <xf numFmtId="0" fontId="3" fillId="0" borderId="10" xfId="0" applyFont="1" applyBorder="1"/>
    <xf numFmtId="0" fontId="1" fillId="0" borderId="63" xfId="0" applyFont="1" applyBorder="1" applyAlignment="1">
      <alignment horizontal="center"/>
    </xf>
    <xf numFmtId="0" fontId="1" fillId="0" borderId="55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9" xfId="0" applyFont="1" applyBorder="1"/>
    <xf numFmtId="0" fontId="1" fillId="0" borderId="4" xfId="0" applyFont="1" applyBorder="1"/>
    <xf numFmtId="0" fontId="1" fillId="0" borderId="37" xfId="0" applyFont="1" applyBorder="1"/>
    <xf numFmtId="0" fontId="3" fillId="0" borderId="14" xfId="0" applyFont="1" applyBorder="1"/>
    <xf numFmtId="0" fontId="3" fillId="0" borderId="30" xfId="0" applyFont="1" applyBorder="1"/>
    <xf numFmtId="0" fontId="1" fillId="0" borderId="20" xfId="0" applyFont="1" applyBorder="1"/>
    <xf numFmtId="0" fontId="1" fillId="0" borderId="52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56" xfId="0" applyFont="1" applyBorder="1"/>
    <xf numFmtId="0" fontId="1" fillId="0" borderId="46" xfId="0" applyFont="1" applyBorder="1" applyAlignment="1">
      <alignment vertical="top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7" xfId="0" applyFont="1" applyBorder="1" applyAlignment="1">
      <alignment vertical="top"/>
    </xf>
    <xf numFmtId="0" fontId="3" fillId="0" borderId="55" xfId="0" applyFont="1" applyBorder="1" applyAlignment="1">
      <alignment horizontal="center"/>
    </xf>
    <xf numFmtId="0" fontId="1" fillId="0" borderId="55" xfId="0" applyFont="1" applyFill="1" applyBorder="1"/>
    <xf numFmtId="0" fontId="1" fillId="0" borderId="28" xfId="0" applyFont="1" applyBorder="1" applyAlignment="1">
      <alignment vertical="top"/>
    </xf>
    <xf numFmtId="0" fontId="1" fillId="0" borderId="70" xfId="0" applyFont="1" applyBorder="1" applyAlignment="1">
      <alignment vertical="top"/>
    </xf>
    <xf numFmtId="0" fontId="6" fillId="0" borderId="3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top"/>
    </xf>
    <xf numFmtId="0" fontId="1" fillId="2" borderId="28" xfId="0" applyFont="1" applyFill="1" applyBorder="1" applyAlignment="1">
      <alignment vertical="top"/>
    </xf>
    <xf numFmtId="0" fontId="1" fillId="0" borderId="74" xfId="0" applyFont="1" applyBorder="1" applyAlignment="1">
      <alignment vertical="top"/>
    </xf>
    <xf numFmtId="0" fontId="1" fillId="0" borderId="73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2" borderId="53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1" fillId="2" borderId="70" xfId="0" applyFont="1" applyFill="1" applyBorder="1" applyAlignment="1">
      <alignment horizontal="center" vertical="top"/>
    </xf>
    <xf numFmtId="0" fontId="1" fillId="2" borderId="62" xfId="0" applyFont="1" applyFill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2" borderId="54" xfId="0" applyFont="1" applyFill="1" applyBorder="1" applyAlignment="1">
      <alignment horizontal="center" vertical="top"/>
    </xf>
    <xf numFmtId="0" fontId="1" fillId="2" borderId="43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59" xfId="0" applyFont="1" applyFill="1" applyBorder="1" applyAlignment="1">
      <alignment horizontal="center" vertical="top"/>
    </xf>
    <xf numFmtId="0" fontId="1" fillId="2" borderId="63" xfId="0" applyFont="1" applyFill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1" fillId="2" borderId="51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45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6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" fillId="0" borderId="58" xfId="0" applyFont="1" applyBorder="1" applyAlignment="1">
      <alignment vertical="top"/>
    </xf>
    <xf numFmtId="0" fontId="1" fillId="0" borderId="70" xfId="0" applyFont="1" applyBorder="1" applyAlignment="1">
      <alignment horizontal="center" vertical="top"/>
    </xf>
    <xf numFmtId="0" fontId="1" fillId="0" borderId="64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5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69" xfId="0" applyFont="1" applyBorder="1" applyAlignment="1">
      <alignment vertical="top"/>
    </xf>
    <xf numFmtId="0" fontId="1" fillId="0" borderId="27" xfId="0" applyFont="1" applyBorder="1" applyAlignment="1">
      <alignment horizontal="right" vertical="top"/>
    </xf>
    <xf numFmtId="0" fontId="1" fillId="0" borderId="60" xfId="0" applyFont="1" applyBorder="1" applyAlignment="1">
      <alignment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6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1" fillId="0" borderId="65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2" borderId="27" xfId="0" applyFont="1" applyFill="1" applyBorder="1" applyAlignment="1">
      <alignment vertical="top"/>
    </xf>
    <xf numFmtId="0" fontId="1" fillId="2" borderId="60" xfId="0" applyFont="1" applyFill="1" applyBorder="1" applyAlignment="1">
      <alignment vertical="top"/>
    </xf>
    <xf numFmtId="16" fontId="1" fillId="2" borderId="27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vertical="top"/>
    </xf>
    <xf numFmtId="0" fontId="1" fillId="2" borderId="35" xfId="0" applyFont="1" applyFill="1" applyBorder="1" applyAlignment="1">
      <alignment vertical="top"/>
    </xf>
    <xf numFmtId="16" fontId="1" fillId="2" borderId="28" xfId="0" applyNumberFormat="1" applyFont="1" applyFill="1" applyBorder="1" applyAlignment="1">
      <alignment horizontal="center" vertical="top"/>
    </xf>
    <xf numFmtId="0" fontId="1" fillId="2" borderId="55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" fontId="1" fillId="2" borderId="55" xfId="0" applyNumberFormat="1" applyFont="1" applyFill="1" applyBorder="1" applyAlignment="1">
      <alignment horizontal="center" vertical="top"/>
    </xf>
    <xf numFmtId="0" fontId="1" fillId="0" borderId="71" xfId="0" applyFont="1" applyBorder="1" applyAlignment="1">
      <alignment vertical="top"/>
    </xf>
    <xf numFmtId="0" fontId="1" fillId="0" borderId="69" xfId="0" applyFont="1" applyBorder="1" applyAlignment="1">
      <alignment vertical="top" wrapText="1"/>
    </xf>
    <xf numFmtId="0" fontId="2" fillId="0" borderId="37" xfId="0" applyFont="1" applyBorder="1" applyAlignment="1">
      <alignment vertical="top"/>
    </xf>
    <xf numFmtId="0" fontId="2" fillId="0" borderId="37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37" xfId="0" applyBorder="1" applyAlignment="1">
      <alignment vertical="top"/>
    </xf>
    <xf numFmtId="0" fontId="2" fillId="0" borderId="56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56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2" fillId="0" borderId="5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36" xfId="0" applyFont="1" applyBorder="1" applyAlignment="1">
      <alignment horizontal="center" vertical="top"/>
    </xf>
    <xf numFmtId="0" fontId="3" fillId="0" borderId="29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9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0" fontId="3" fillId="0" borderId="51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2" fillId="0" borderId="6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64" xfId="0" applyFont="1" applyBorder="1" applyAlignment="1">
      <alignment horizontal="right" vertical="top"/>
    </xf>
    <xf numFmtId="0" fontId="1" fillId="0" borderId="47" xfId="0" applyFont="1" applyBorder="1" applyAlignment="1">
      <alignment horizontal="right" vertical="top"/>
    </xf>
    <xf numFmtId="0" fontId="1" fillId="0" borderId="53" xfId="0" applyFont="1" applyBorder="1" applyAlignment="1">
      <alignment horizontal="right" vertical="top"/>
    </xf>
    <xf numFmtId="0" fontId="1" fillId="0" borderId="48" xfId="0" applyFont="1" applyBorder="1" applyAlignment="1">
      <alignment horizontal="right" vertical="top"/>
    </xf>
    <xf numFmtId="0" fontId="1" fillId="0" borderId="45" xfId="0" applyFont="1" applyBorder="1" applyAlignment="1">
      <alignment horizontal="right" vertical="top"/>
    </xf>
    <xf numFmtId="0" fontId="1" fillId="0" borderId="5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1" fillId="0" borderId="46" xfId="0" applyFont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1" fillId="2" borderId="35" xfId="0" applyFont="1" applyFill="1" applyBorder="1" applyAlignment="1">
      <alignment vertical="top" wrapText="1"/>
    </xf>
    <xf numFmtId="0" fontId="1" fillId="2" borderId="70" xfId="0" applyFont="1" applyFill="1" applyBorder="1" applyAlignment="1">
      <alignment vertical="top"/>
    </xf>
    <xf numFmtId="0" fontId="1" fillId="2" borderId="58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75" xfId="0" applyFont="1" applyBorder="1" applyAlignment="1">
      <alignment vertical="top"/>
    </xf>
    <xf numFmtId="0" fontId="2" fillId="0" borderId="68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6" fillId="0" borderId="59" xfId="0" applyFont="1" applyBorder="1" applyAlignment="1">
      <alignment horizontal="center" vertical="top"/>
    </xf>
    <xf numFmtId="0" fontId="6" fillId="0" borderId="6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6" fillId="0" borderId="46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5" fillId="0" borderId="6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5" fillId="0" borderId="2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6" fillId="0" borderId="40" xfId="0" applyFont="1" applyBorder="1" applyAlignment="1">
      <alignment vertical="top"/>
    </xf>
    <xf numFmtId="0" fontId="6" fillId="0" borderId="56" xfId="0" applyFont="1" applyBorder="1" applyAlignment="1">
      <alignment vertical="top" wrapText="1"/>
    </xf>
    <xf numFmtId="0" fontId="6" fillId="0" borderId="5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61" xfId="0" applyFont="1" applyBorder="1" applyAlignment="1">
      <alignment vertical="top"/>
    </xf>
    <xf numFmtId="0" fontId="5" fillId="0" borderId="45" xfId="0" applyFont="1" applyBorder="1" applyAlignment="1">
      <alignment vertical="top"/>
    </xf>
    <xf numFmtId="0" fontId="5" fillId="0" borderId="64" xfId="0" applyFont="1" applyBorder="1" applyAlignment="1">
      <alignment vertical="top"/>
    </xf>
    <xf numFmtId="0" fontId="6" fillId="0" borderId="64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6" fillId="0" borderId="6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5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41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55" xfId="0" applyFont="1" applyBorder="1" applyAlignment="1">
      <alignment vertical="top"/>
    </xf>
    <xf numFmtId="0" fontId="5" fillId="0" borderId="56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6" fillId="0" borderId="67" xfId="0" applyFont="1" applyBorder="1" applyAlignment="1">
      <alignment vertical="top"/>
    </xf>
    <xf numFmtId="0" fontId="5" fillId="0" borderId="55" xfId="0" applyFont="1" applyBorder="1" applyAlignment="1">
      <alignment vertical="top"/>
    </xf>
    <xf numFmtId="0" fontId="6" fillId="0" borderId="63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29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4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6" xfId="0" applyFont="1" applyBorder="1" applyAlignment="1">
      <alignment vertical="top"/>
    </xf>
    <xf numFmtId="0" fontId="6" fillId="0" borderId="74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60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2" borderId="43" xfId="0" applyFont="1" applyFill="1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35" xfId="0" applyFont="1" applyBorder="1" applyAlignment="1">
      <alignment horizontal="center" vertical="top"/>
    </xf>
    <xf numFmtId="0" fontId="6" fillId="0" borderId="70" xfId="0" applyFont="1" applyBorder="1" applyAlignment="1">
      <alignment vertical="top"/>
    </xf>
    <xf numFmtId="0" fontId="6" fillId="0" borderId="58" xfId="0" applyFont="1" applyBorder="1" applyAlignment="1">
      <alignment vertical="top"/>
    </xf>
    <xf numFmtId="0" fontId="6" fillId="0" borderId="58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60" xfId="0" applyFont="1" applyBorder="1" applyAlignment="1">
      <alignment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/>
    </xf>
    <xf numFmtId="0" fontId="6" fillId="0" borderId="44" xfId="0" applyFont="1" applyBorder="1" applyAlignment="1">
      <alignment horizontal="center" vertical="top"/>
    </xf>
    <xf numFmtId="0" fontId="6" fillId="0" borderId="55" xfId="0" applyFont="1" applyFill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73" xfId="0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vertical="top"/>
    </xf>
    <xf numFmtId="16" fontId="6" fillId="2" borderId="9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2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/>
    </xf>
    <xf numFmtId="16" fontId="6" fillId="0" borderId="9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0" fontId="6" fillId="2" borderId="44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0" borderId="3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71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50" xfId="0" applyFont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shrinkToFit="1"/>
    </xf>
    <xf numFmtId="0" fontId="3" fillId="0" borderId="35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shrinkToFit="1"/>
    </xf>
    <xf numFmtId="0" fontId="5" fillId="0" borderId="65" xfId="0" applyFont="1" applyBorder="1" applyAlignment="1">
      <alignment horizontal="center" vertical="top" shrinkToFit="1"/>
    </xf>
    <xf numFmtId="0" fontId="5" fillId="0" borderId="33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6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72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4"/>
  <sheetViews>
    <sheetView showGridLines="0" tabSelected="1" zoomScaleNormal="100" workbookViewId="0">
      <selection activeCell="E154" sqref="E154"/>
    </sheetView>
  </sheetViews>
  <sheetFormatPr defaultColWidth="0" defaultRowHeight="12.75" zeroHeight="1"/>
  <cols>
    <col min="1" max="1" width="3.85546875" style="17" customWidth="1"/>
    <col min="2" max="2" width="39.7109375" style="17" customWidth="1"/>
    <col min="3" max="3" width="6.85546875" style="17" customWidth="1"/>
    <col min="4" max="4" width="7.5703125" style="17" customWidth="1"/>
    <col min="5" max="5" width="12.7109375" style="17" customWidth="1"/>
    <col min="6" max="6" width="9.85546875" style="17" customWidth="1"/>
    <col min="7" max="7" width="8.42578125" style="17" customWidth="1"/>
    <col min="8" max="8" width="8.5703125" style="17" customWidth="1"/>
    <col min="9" max="9" width="10" style="17" customWidth="1"/>
    <col min="10" max="10" width="8.140625" style="17" customWidth="1"/>
    <col min="11" max="11" width="8.7109375" style="17" customWidth="1"/>
    <col min="12" max="12" width="13.28515625" style="17" customWidth="1"/>
    <col min="13" max="13" width="7" style="17" customWidth="1"/>
    <col min="14" max="14" width="9.140625" customWidth="1"/>
  </cols>
  <sheetData>
    <row r="1" spans="1:13" ht="15.75">
      <c r="A1" s="416" t="s">
        <v>139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ht="15.75">
      <c r="A2" s="416" t="s">
        <v>85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5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>
      <c r="A4" s="18"/>
      <c r="B4" s="19" t="s">
        <v>107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B5" s="17" t="s">
        <v>108</v>
      </c>
    </row>
    <row r="6" spans="1:13">
      <c r="B6" s="17" t="s">
        <v>109</v>
      </c>
    </row>
    <row r="7" spans="1:13">
      <c r="B7" s="17" t="s">
        <v>110</v>
      </c>
    </row>
    <row r="8" spans="1:13">
      <c r="B8" s="17" t="s">
        <v>111</v>
      </c>
    </row>
    <row r="9" spans="1:13"/>
    <row r="10" spans="1:13" ht="13.5" thickBot="1">
      <c r="B10" s="1" t="s">
        <v>112</v>
      </c>
      <c r="G10" s="20"/>
    </row>
    <row r="11" spans="1:13">
      <c r="A11" s="21" t="s">
        <v>0</v>
      </c>
      <c r="B11" s="6"/>
      <c r="C11" s="37"/>
      <c r="D11" s="413" t="s">
        <v>50</v>
      </c>
      <c r="E11" s="413"/>
      <c r="F11" s="413"/>
      <c r="G11" s="13" t="s">
        <v>39</v>
      </c>
      <c r="H11" s="2" t="s">
        <v>1</v>
      </c>
      <c r="I11" s="7" t="s">
        <v>44</v>
      </c>
      <c r="J11" s="412" t="s">
        <v>53</v>
      </c>
      <c r="K11" s="413"/>
      <c r="L11" s="413"/>
      <c r="M11" s="414"/>
    </row>
    <row r="12" spans="1:13">
      <c r="A12" s="22"/>
      <c r="B12" s="42" t="s">
        <v>141</v>
      </c>
      <c r="C12" s="44" t="s">
        <v>42</v>
      </c>
      <c r="D12" s="41" t="s">
        <v>2</v>
      </c>
      <c r="E12" s="23" t="s">
        <v>47</v>
      </c>
      <c r="F12" s="9" t="s">
        <v>26</v>
      </c>
      <c r="G12" s="11" t="s">
        <v>51</v>
      </c>
      <c r="H12" s="3" t="s">
        <v>49</v>
      </c>
      <c r="I12" s="8" t="s">
        <v>45</v>
      </c>
      <c r="J12" s="14" t="s">
        <v>2</v>
      </c>
      <c r="K12" s="418" t="s">
        <v>54</v>
      </c>
      <c r="L12" s="418"/>
      <c r="M12" s="24" t="s">
        <v>52</v>
      </c>
    </row>
    <row r="13" spans="1:13">
      <c r="A13" s="22"/>
      <c r="B13" s="42"/>
      <c r="C13" s="25"/>
      <c r="D13" s="15"/>
      <c r="E13" s="23" t="s">
        <v>43</v>
      </c>
      <c r="F13" s="4" t="s">
        <v>27</v>
      </c>
      <c r="G13" s="12" t="s">
        <v>72</v>
      </c>
      <c r="H13" s="15"/>
      <c r="I13" s="8" t="s">
        <v>46</v>
      </c>
      <c r="J13" s="10"/>
      <c r="K13" s="425" t="s">
        <v>17</v>
      </c>
      <c r="L13" s="425" t="s">
        <v>18</v>
      </c>
      <c r="M13" s="5"/>
    </row>
    <row r="14" spans="1:13" ht="11.25" customHeight="1">
      <c r="A14" s="22"/>
      <c r="B14" s="22"/>
      <c r="C14" s="45"/>
      <c r="D14" s="15"/>
      <c r="E14" s="23" t="s">
        <v>48</v>
      </c>
      <c r="F14" s="4"/>
      <c r="G14" s="12" t="s">
        <v>30</v>
      </c>
      <c r="H14" s="3"/>
      <c r="I14" s="22" t="s">
        <v>75</v>
      </c>
      <c r="J14" s="26"/>
      <c r="K14" s="426"/>
      <c r="L14" s="426"/>
      <c r="M14" s="28"/>
    </row>
    <row r="15" spans="1:13" ht="4.5" customHeight="1">
      <c r="A15" s="22"/>
      <c r="B15" s="22"/>
      <c r="C15" s="45"/>
      <c r="D15" s="15"/>
      <c r="E15" s="23"/>
      <c r="F15" s="4"/>
      <c r="G15" s="12"/>
      <c r="H15" s="3"/>
      <c r="I15" s="22"/>
      <c r="J15" s="26"/>
      <c r="K15" s="426"/>
      <c r="L15" s="27"/>
      <c r="M15" s="28"/>
    </row>
    <row r="16" spans="1:13" ht="4.5" customHeight="1" thickBot="1">
      <c r="A16" s="29"/>
      <c r="B16" s="29"/>
      <c r="C16" s="30"/>
      <c r="D16" s="20"/>
      <c r="E16" s="31"/>
      <c r="F16" s="32"/>
      <c r="G16" s="31"/>
      <c r="H16" s="20"/>
      <c r="I16" s="29"/>
      <c r="J16" s="33"/>
      <c r="K16" s="34"/>
      <c r="L16" s="35"/>
      <c r="M16" s="36"/>
    </row>
    <row r="17" spans="1:14" s="151" customFormat="1" ht="13.5" thickBot="1">
      <c r="A17" s="146"/>
      <c r="B17" s="147" t="s">
        <v>41</v>
      </c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50"/>
    </row>
    <row r="18" spans="1:14" s="151" customFormat="1" ht="13.5" thickBot="1">
      <c r="A18" s="152" t="s">
        <v>7</v>
      </c>
      <c r="B18" s="153" t="s">
        <v>5</v>
      </c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4" s="158" customFormat="1">
      <c r="A19" s="43">
        <v>1</v>
      </c>
      <c r="B19" s="157" t="s">
        <v>123</v>
      </c>
      <c r="C19" s="112" t="s">
        <v>7</v>
      </c>
      <c r="D19" s="92">
        <v>2</v>
      </c>
      <c r="E19" s="92">
        <v>1</v>
      </c>
      <c r="F19" s="78">
        <v>1</v>
      </c>
      <c r="G19" s="78">
        <v>0</v>
      </c>
      <c r="H19" s="78" t="s">
        <v>86</v>
      </c>
      <c r="I19" s="79" t="s">
        <v>142</v>
      </c>
      <c r="J19" s="93">
        <v>30</v>
      </c>
      <c r="K19" s="78">
        <v>0</v>
      </c>
      <c r="L19" s="78">
        <v>30</v>
      </c>
      <c r="M19" s="79">
        <v>0</v>
      </c>
    </row>
    <row r="20" spans="1:14" s="158" customFormat="1" ht="13.5" thickBot="1">
      <c r="A20" s="47">
        <v>2</v>
      </c>
      <c r="B20" s="159" t="s">
        <v>4</v>
      </c>
      <c r="C20" s="160" t="s">
        <v>7</v>
      </c>
      <c r="D20" s="140">
        <v>2</v>
      </c>
      <c r="E20" s="140">
        <v>1</v>
      </c>
      <c r="F20" s="136">
        <v>1</v>
      </c>
      <c r="G20" s="136">
        <v>2</v>
      </c>
      <c r="H20" s="136" t="s">
        <v>86</v>
      </c>
      <c r="I20" s="141" t="s">
        <v>31</v>
      </c>
      <c r="J20" s="145">
        <v>30</v>
      </c>
      <c r="K20" s="136">
        <v>0</v>
      </c>
      <c r="L20" s="136">
        <v>30</v>
      </c>
      <c r="M20" s="141">
        <v>0</v>
      </c>
    </row>
    <row r="21" spans="1:14" s="151" customFormat="1" ht="13.5" thickBot="1">
      <c r="A21" s="38"/>
      <c r="B21" s="161" t="s">
        <v>90</v>
      </c>
      <c r="C21" s="49"/>
      <c r="D21" s="101">
        <v>4</v>
      </c>
      <c r="E21" s="90">
        <v>2</v>
      </c>
      <c r="F21" s="90">
        <v>2</v>
      </c>
      <c r="G21" s="90">
        <f>SUM(G19:G20)</f>
        <v>2</v>
      </c>
      <c r="H21" s="39" t="s">
        <v>65</v>
      </c>
      <c r="I21" s="39" t="s">
        <v>65</v>
      </c>
      <c r="J21" s="90">
        <v>60</v>
      </c>
      <c r="K21" s="90">
        <v>0</v>
      </c>
      <c r="L21" s="90">
        <v>60</v>
      </c>
      <c r="M21" s="102">
        <v>0</v>
      </c>
      <c r="N21" s="162"/>
    </row>
    <row r="22" spans="1:14" s="151" customFormat="1">
      <c r="A22" s="163"/>
      <c r="B22" s="164" t="s">
        <v>79</v>
      </c>
      <c r="C22" s="163"/>
      <c r="D22" s="72">
        <v>2</v>
      </c>
      <c r="E22" s="72">
        <v>1</v>
      </c>
      <c r="F22" s="57">
        <v>1</v>
      </c>
      <c r="G22" s="57">
        <v>2</v>
      </c>
      <c r="H22" s="57" t="s">
        <v>65</v>
      </c>
      <c r="I22" s="73" t="s">
        <v>65</v>
      </c>
      <c r="J22" s="144">
        <v>30</v>
      </c>
      <c r="K22" s="57">
        <v>0</v>
      </c>
      <c r="L22" s="57">
        <v>30</v>
      </c>
      <c r="M22" s="73">
        <v>0</v>
      </c>
    </row>
    <row r="23" spans="1:14" s="151" customFormat="1" ht="13.5" thickBot="1">
      <c r="A23" s="52"/>
      <c r="B23" s="165" t="s">
        <v>93</v>
      </c>
      <c r="C23" s="52"/>
      <c r="D23" s="84">
        <v>2</v>
      </c>
      <c r="E23" s="85">
        <v>1</v>
      </c>
      <c r="F23" s="85">
        <v>1</v>
      </c>
      <c r="G23" s="85">
        <v>0</v>
      </c>
      <c r="H23" s="85" t="s">
        <v>65</v>
      </c>
      <c r="I23" s="87" t="s">
        <v>65</v>
      </c>
      <c r="J23" s="86">
        <v>30</v>
      </c>
      <c r="K23" s="85">
        <v>0</v>
      </c>
      <c r="L23" s="85">
        <v>30</v>
      </c>
      <c r="M23" s="87">
        <v>0</v>
      </c>
    </row>
    <row r="24" spans="1:14" s="151" customFormat="1" ht="13.5" thickBot="1">
      <c r="A24" s="152" t="s">
        <v>8</v>
      </c>
      <c r="B24" s="153" t="s">
        <v>6</v>
      </c>
      <c r="C24" s="153"/>
      <c r="D24" s="63"/>
      <c r="E24" s="63"/>
      <c r="F24" s="58"/>
      <c r="G24" s="58"/>
      <c r="H24" s="58"/>
      <c r="I24" s="58"/>
      <c r="J24" s="58"/>
      <c r="K24" s="58"/>
      <c r="L24" s="58"/>
      <c r="M24" s="64"/>
    </row>
    <row r="25" spans="1:14" s="158" customFormat="1">
      <c r="A25" s="166">
        <v>1</v>
      </c>
      <c r="B25" s="167" t="s">
        <v>91</v>
      </c>
      <c r="C25" s="112" t="s">
        <v>7</v>
      </c>
      <c r="D25" s="75">
        <v>3</v>
      </c>
      <c r="E25" s="76">
        <v>1.5</v>
      </c>
      <c r="F25" s="76">
        <v>1.5</v>
      </c>
      <c r="G25" s="76">
        <v>0</v>
      </c>
      <c r="H25" s="76" t="s">
        <v>88</v>
      </c>
      <c r="I25" s="76" t="s">
        <v>89</v>
      </c>
      <c r="J25" s="76">
        <v>30</v>
      </c>
      <c r="K25" s="76">
        <v>15</v>
      </c>
      <c r="L25" s="76">
        <v>15</v>
      </c>
      <c r="M25" s="103">
        <v>7.5</v>
      </c>
    </row>
    <row r="26" spans="1:14" s="158" customFormat="1" ht="27" customHeight="1">
      <c r="A26" s="46">
        <v>2</v>
      </c>
      <c r="B26" s="48" t="s">
        <v>140</v>
      </c>
      <c r="C26" s="168" t="s">
        <v>7</v>
      </c>
      <c r="D26" s="80">
        <v>3</v>
      </c>
      <c r="E26" s="55">
        <v>1.5</v>
      </c>
      <c r="F26" s="55">
        <v>1.5</v>
      </c>
      <c r="G26" s="55">
        <v>0</v>
      </c>
      <c r="H26" s="55" t="s">
        <v>88</v>
      </c>
      <c r="I26" s="55" t="s">
        <v>89</v>
      </c>
      <c r="J26" s="55">
        <v>30</v>
      </c>
      <c r="K26" s="55">
        <v>15</v>
      </c>
      <c r="L26" s="55">
        <v>15</v>
      </c>
      <c r="M26" s="82">
        <v>7.5</v>
      </c>
    </row>
    <row r="27" spans="1:14" s="158" customFormat="1">
      <c r="A27" s="46">
        <v>3</v>
      </c>
      <c r="B27" s="169" t="s">
        <v>92</v>
      </c>
      <c r="C27" s="168" t="s">
        <v>8</v>
      </c>
      <c r="D27" s="80">
        <v>3</v>
      </c>
      <c r="E27" s="55">
        <v>1.5</v>
      </c>
      <c r="F27" s="55">
        <v>1.5</v>
      </c>
      <c r="G27" s="55">
        <v>0</v>
      </c>
      <c r="H27" s="55" t="s">
        <v>88</v>
      </c>
      <c r="I27" s="55" t="s">
        <v>89</v>
      </c>
      <c r="J27" s="55">
        <v>30</v>
      </c>
      <c r="K27" s="55">
        <v>15</v>
      </c>
      <c r="L27" s="55">
        <v>15</v>
      </c>
      <c r="M27" s="82">
        <v>7.5</v>
      </c>
    </row>
    <row r="28" spans="1:14" s="158" customFormat="1" ht="26.25" thickBot="1">
      <c r="A28" s="47">
        <v>4</v>
      </c>
      <c r="B28" s="170" t="s">
        <v>124</v>
      </c>
      <c r="C28" s="160" t="s">
        <v>8</v>
      </c>
      <c r="D28" s="140">
        <v>2.5</v>
      </c>
      <c r="E28" s="136">
        <v>1.5</v>
      </c>
      <c r="F28" s="136">
        <v>1</v>
      </c>
      <c r="G28" s="136">
        <v>0</v>
      </c>
      <c r="H28" s="136" t="s">
        <v>86</v>
      </c>
      <c r="I28" s="136" t="s">
        <v>89</v>
      </c>
      <c r="J28" s="136">
        <v>30</v>
      </c>
      <c r="K28" s="136">
        <v>15</v>
      </c>
      <c r="L28" s="136">
        <v>15</v>
      </c>
      <c r="M28" s="141">
        <v>7.5</v>
      </c>
    </row>
    <row r="29" spans="1:14" s="151" customFormat="1" ht="13.5" thickBot="1">
      <c r="A29" s="38"/>
      <c r="B29" s="171" t="s">
        <v>78</v>
      </c>
      <c r="C29" s="49"/>
      <c r="D29" s="101">
        <f>SUM(D25:D28)</f>
        <v>11.5</v>
      </c>
      <c r="E29" s="101">
        <f>SUM(E25:E28)</f>
        <v>6</v>
      </c>
      <c r="F29" s="90">
        <f>SUM(F25:F28)</f>
        <v>5.5</v>
      </c>
      <c r="G29" s="90">
        <f>SUM(G25:G28)</f>
        <v>0</v>
      </c>
      <c r="H29" s="39" t="s">
        <v>65</v>
      </c>
      <c r="I29" s="40" t="s">
        <v>65</v>
      </c>
      <c r="J29" s="61">
        <f>SUM(J25:J28)</f>
        <v>120</v>
      </c>
      <c r="K29" s="90">
        <f>SUM(K25:K28)</f>
        <v>60</v>
      </c>
      <c r="L29" s="90">
        <f>SUM(L25:L28)</f>
        <v>60</v>
      </c>
      <c r="M29" s="102">
        <f>SUM(M25:M28)</f>
        <v>30</v>
      </c>
    </row>
    <row r="30" spans="1:14" s="151" customFormat="1">
      <c r="A30" s="163"/>
      <c r="B30" s="155" t="s">
        <v>79</v>
      </c>
      <c r="C30" s="163"/>
      <c r="D30" s="72">
        <v>0</v>
      </c>
      <c r="E30" s="72">
        <v>0</v>
      </c>
      <c r="F30" s="57">
        <v>0</v>
      </c>
      <c r="G30" s="57">
        <v>0</v>
      </c>
      <c r="H30" s="56" t="s">
        <v>65</v>
      </c>
      <c r="I30" s="121" t="s">
        <v>65</v>
      </c>
      <c r="J30" s="144">
        <v>0</v>
      </c>
      <c r="K30" s="57">
        <v>0</v>
      </c>
      <c r="L30" s="57">
        <v>0</v>
      </c>
      <c r="M30" s="73">
        <v>0</v>
      </c>
    </row>
    <row r="31" spans="1:14" s="151" customFormat="1" ht="13.5" thickBot="1">
      <c r="A31" s="52"/>
      <c r="B31" s="165" t="s">
        <v>93</v>
      </c>
      <c r="C31" s="52"/>
      <c r="D31" s="84">
        <v>0</v>
      </c>
      <c r="E31" s="85">
        <v>0</v>
      </c>
      <c r="F31" s="85">
        <v>0</v>
      </c>
      <c r="G31" s="85">
        <v>0</v>
      </c>
      <c r="H31" s="85" t="s">
        <v>65</v>
      </c>
      <c r="I31" s="87" t="s">
        <v>65</v>
      </c>
      <c r="J31" s="86">
        <v>0</v>
      </c>
      <c r="K31" s="85">
        <v>0</v>
      </c>
      <c r="L31" s="85">
        <v>0</v>
      </c>
      <c r="M31" s="87">
        <v>0</v>
      </c>
    </row>
    <row r="32" spans="1:14" s="151" customFormat="1" ht="13.5" thickBot="1">
      <c r="A32" s="146"/>
      <c r="B32" s="172"/>
      <c r="C32" s="149"/>
      <c r="D32" s="60"/>
      <c r="E32" s="60"/>
      <c r="F32" s="60"/>
      <c r="G32" s="60"/>
      <c r="H32" s="60"/>
      <c r="I32" s="60"/>
      <c r="J32" s="60"/>
      <c r="K32" s="60"/>
      <c r="L32" s="60"/>
      <c r="M32" s="65"/>
    </row>
    <row r="33" spans="1:13" s="151" customFormat="1" ht="13.5" thickBot="1">
      <c r="A33" s="152" t="s">
        <v>10</v>
      </c>
      <c r="B33" s="153" t="s">
        <v>9</v>
      </c>
      <c r="C33" s="153"/>
      <c r="D33" s="58"/>
      <c r="E33" s="58"/>
      <c r="F33" s="58"/>
      <c r="G33" s="58"/>
      <c r="H33" s="58"/>
      <c r="I33" s="58"/>
      <c r="J33" s="58"/>
      <c r="K33" s="58"/>
      <c r="L33" s="58"/>
      <c r="M33" s="64"/>
    </row>
    <row r="34" spans="1:13" s="158" customFormat="1">
      <c r="A34" s="51">
        <v>1</v>
      </c>
      <c r="B34" s="167" t="s">
        <v>121</v>
      </c>
      <c r="C34" s="120" t="s">
        <v>7</v>
      </c>
      <c r="D34" s="75">
        <v>2</v>
      </c>
      <c r="E34" s="76">
        <v>1</v>
      </c>
      <c r="F34" s="76">
        <v>1</v>
      </c>
      <c r="G34" s="76">
        <v>0</v>
      </c>
      <c r="H34" s="76" t="s">
        <v>86</v>
      </c>
      <c r="I34" s="76" t="s">
        <v>89</v>
      </c>
      <c r="J34" s="76">
        <v>15</v>
      </c>
      <c r="K34" s="76">
        <v>15</v>
      </c>
      <c r="L34" s="76">
        <v>0</v>
      </c>
      <c r="M34" s="103">
        <v>10</v>
      </c>
    </row>
    <row r="35" spans="1:13" s="158" customFormat="1">
      <c r="A35" s="46">
        <v>2</v>
      </c>
      <c r="B35" s="173" t="s">
        <v>116</v>
      </c>
      <c r="C35" s="168" t="s">
        <v>7</v>
      </c>
      <c r="D35" s="80">
        <v>2</v>
      </c>
      <c r="E35" s="55">
        <v>1</v>
      </c>
      <c r="F35" s="55">
        <v>1</v>
      </c>
      <c r="G35" s="55">
        <v>0</v>
      </c>
      <c r="H35" s="55" t="s">
        <v>86</v>
      </c>
      <c r="I35" s="55" t="s">
        <v>89</v>
      </c>
      <c r="J35" s="55">
        <v>15</v>
      </c>
      <c r="K35" s="55">
        <v>15</v>
      </c>
      <c r="L35" s="55">
        <v>0</v>
      </c>
      <c r="M35" s="82">
        <v>10</v>
      </c>
    </row>
    <row r="36" spans="1:13" s="158" customFormat="1">
      <c r="A36" s="46">
        <v>3</v>
      </c>
      <c r="B36" s="173" t="s">
        <v>117</v>
      </c>
      <c r="C36" s="168" t="s">
        <v>7</v>
      </c>
      <c r="D36" s="80">
        <v>2</v>
      </c>
      <c r="E36" s="55">
        <v>1</v>
      </c>
      <c r="F36" s="55">
        <v>1</v>
      </c>
      <c r="G36" s="55">
        <v>0</v>
      </c>
      <c r="H36" s="55" t="s">
        <v>86</v>
      </c>
      <c r="I36" s="55" t="s">
        <v>89</v>
      </c>
      <c r="J36" s="55">
        <v>15</v>
      </c>
      <c r="K36" s="55">
        <v>15</v>
      </c>
      <c r="L36" s="55">
        <v>0</v>
      </c>
      <c r="M36" s="82">
        <v>10</v>
      </c>
    </row>
    <row r="37" spans="1:13" s="158" customFormat="1">
      <c r="A37" s="46">
        <v>4</v>
      </c>
      <c r="B37" s="173" t="s">
        <v>118</v>
      </c>
      <c r="C37" s="168" t="s">
        <v>7</v>
      </c>
      <c r="D37" s="80">
        <v>3</v>
      </c>
      <c r="E37" s="55">
        <v>2</v>
      </c>
      <c r="F37" s="55">
        <v>1</v>
      </c>
      <c r="G37" s="55">
        <v>0</v>
      </c>
      <c r="H37" s="55" t="s">
        <v>86</v>
      </c>
      <c r="I37" s="55" t="s">
        <v>89</v>
      </c>
      <c r="J37" s="55">
        <v>30</v>
      </c>
      <c r="K37" s="55">
        <v>30</v>
      </c>
      <c r="L37" s="55">
        <v>0</v>
      </c>
      <c r="M37" s="82">
        <v>20</v>
      </c>
    </row>
    <row r="38" spans="1:13" s="158" customFormat="1">
      <c r="A38" s="46">
        <v>5</v>
      </c>
      <c r="B38" s="173" t="s">
        <v>119</v>
      </c>
      <c r="C38" s="168" t="s">
        <v>7</v>
      </c>
      <c r="D38" s="80">
        <v>2</v>
      </c>
      <c r="E38" s="55">
        <v>1</v>
      </c>
      <c r="F38" s="55">
        <v>1</v>
      </c>
      <c r="G38" s="55">
        <v>0</v>
      </c>
      <c r="H38" s="55" t="s">
        <v>86</v>
      </c>
      <c r="I38" s="55" t="s">
        <v>89</v>
      </c>
      <c r="J38" s="55">
        <v>15</v>
      </c>
      <c r="K38" s="55">
        <v>15</v>
      </c>
      <c r="L38" s="55">
        <v>0</v>
      </c>
      <c r="M38" s="82">
        <v>10</v>
      </c>
    </row>
    <row r="39" spans="1:13" s="158" customFormat="1">
      <c r="A39" s="46">
        <v>6</v>
      </c>
      <c r="B39" s="173" t="s">
        <v>120</v>
      </c>
      <c r="C39" s="168" t="s">
        <v>7</v>
      </c>
      <c r="D39" s="80">
        <v>2</v>
      </c>
      <c r="E39" s="55">
        <v>1</v>
      </c>
      <c r="F39" s="55">
        <v>1</v>
      </c>
      <c r="G39" s="55">
        <v>0</v>
      </c>
      <c r="H39" s="55" t="s">
        <v>86</v>
      </c>
      <c r="I39" s="55" t="s">
        <v>89</v>
      </c>
      <c r="J39" s="55">
        <v>15</v>
      </c>
      <c r="K39" s="55">
        <v>15</v>
      </c>
      <c r="L39" s="55">
        <v>0</v>
      </c>
      <c r="M39" s="82">
        <v>10</v>
      </c>
    </row>
    <row r="40" spans="1:13" s="158" customFormat="1">
      <c r="A40" s="46">
        <v>7</v>
      </c>
      <c r="B40" s="173" t="s">
        <v>126</v>
      </c>
      <c r="C40" s="168" t="s">
        <v>7</v>
      </c>
      <c r="D40" s="80">
        <v>2</v>
      </c>
      <c r="E40" s="55">
        <v>1</v>
      </c>
      <c r="F40" s="55">
        <v>1</v>
      </c>
      <c r="G40" s="55">
        <v>0</v>
      </c>
      <c r="H40" s="55" t="s">
        <v>86</v>
      </c>
      <c r="I40" s="55" t="s">
        <v>89</v>
      </c>
      <c r="J40" s="55">
        <v>15</v>
      </c>
      <c r="K40" s="55">
        <v>15</v>
      </c>
      <c r="L40" s="55">
        <v>0</v>
      </c>
      <c r="M40" s="82">
        <v>10</v>
      </c>
    </row>
    <row r="41" spans="1:13" s="158" customFormat="1" ht="13.5" thickBot="1">
      <c r="A41" s="47">
        <v>8</v>
      </c>
      <c r="B41" s="159" t="s">
        <v>127</v>
      </c>
      <c r="C41" s="160" t="s">
        <v>7</v>
      </c>
      <c r="D41" s="140">
        <v>2</v>
      </c>
      <c r="E41" s="136">
        <v>1</v>
      </c>
      <c r="F41" s="136">
        <v>1</v>
      </c>
      <c r="G41" s="136">
        <v>0</v>
      </c>
      <c r="H41" s="136" t="s">
        <v>86</v>
      </c>
      <c r="I41" s="136" t="s">
        <v>89</v>
      </c>
      <c r="J41" s="136">
        <v>15</v>
      </c>
      <c r="K41" s="136">
        <v>15</v>
      </c>
      <c r="L41" s="136">
        <v>0</v>
      </c>
      <c r="M41" s="141">
        <v>10</v>
      </c>
    </row>
    <row r="42" spans="1:13" s="151" customFormat="1" ht="13.5" thickBot="1">
      <c r="A42" s="38"/>
      <c r="B42" s="171" t="s">
        <v>78</v>
      </c>
      <c r="C42" s="38"/>
      <c r="D42" s="101">
        <f>SUM(D34:D41)</f>
        <v>17</v>
      </c>
      <c r="E42" s="90">
        <f>SUM(E34:E41)</f>
        <v>9</v>
      </c>
      <c r="F42" s="90">
        <f>SUM(F34:F41)</f>
        <v>8</v>
      </c>
      <c r="G42" s="39">
        <f>SUM(G34:G41)</f>
        <v>0</v>
      </c>
      <c r="H42" s="39" t="s">
        <v>65</v>
      </c>
      <c r="I42" s="39" t="s">
        <v>65</v>
      </c>
      <c r="J42" s="90">
        <f>SUM(J34:J41)</f>
        <v>135</v>
      </c>
      <c r="K42" s="90">
        <f>SUM(K34:K41)</f>
        <v>135</v>
      </c>
      <c r="L42" s="90">
        <f>SUM(L34:L41)</f>
        <v>0</v>
      </c>
      <c r="M42" s="102">
        <f>SUM(M34:M41)</f>
        <v>90</v>
      </c>
    </row>
    <row r="43" spans="1:13" s="151" customFormat="1">
      <c r="A43" s="51"/>
      <c r="B43" s="167" t="s">
        <v>79</v>
      </c>
      <c r="C43" s="51"/>
      <c r="D43" s="75">
        <v>0</v>
      </c>
      <c r="E43" s="76">
        <v>0</v>
      </c>
      <c r="F43" s="76">
        <v>0</v>
      </c>
      <c r="G43" s="76">
        <v>0</v>
      </c>
      <c r="H43" s="76" t="s">
        <v>65</v>
      </c>
      <c r="I43" s="76" t="s">
        <v>65</v>
      </c>
      <c r="J43" s="76">
        <v>0</v>
      </c>
      <c r="K43" s="76">
        <v>0</v>
      </c>
      <c r="L43" s="76">
        <v>0</v>
      </c>
      <c r="M43" s="103">
        <v>0</v>
      </c>
    </row>
    <row r="44" spans="1:13" s="151" customFormat="1" ht="13.5" thickBot="1">
      <c r="A44" s="52"/>
      <c r="B44" s="165" t="s">
        <v>80</v>
      </c>
      <c r="C44" s="52"/>
      <c r="D44" s="84">
        <v>0</v>
      </c>
      <c r="E44" s="85">
        <v>0</v>
      </c>
      <c r="F44" s="85">
        <v>0</v>
      </c>
      <c r="G44" s="85">
        <v>0</v>
      </c>
      <c r="H44" s="85" t="s">
        <v>65</v>
      </c>
      <c r="I44" s="85" t="s">
        <v>65</v>
      </c>
      <c r="J44" s="85">
        <v>0</v>
      </c>
      <c r="K44" s="85">
        <v>0</v>
      </c>
      <c r="L44" s="85">
        <v>0</v>
      </c>
      <c r="M44" s="87">
        <v>0</v>
      </c>
    </row>
    <row r="45" spans="1:13" s="151" customFormat="1" ht="13.5" thickBot="1">
      <c r="A45" s="174"/>
      <c r="B45" s="175"/>
      <c r="C45" s="164"/>
      <c r="D45" s="66"/>
      <c r="E45" s="66"/>
      <c r="F45" s="66"/>
      <c r="G45" s="66"/>
      <c r="H45" s="60"/>
      <c r="I45" s="60"/>
      <c r="J45" s="66"/>
      <c r="K45" s="66"/>
      <c r="L45" s="66"/>
      <c r="M45" s="67"/>
    </row>
    <row r="46" spans="1:13" s="151" customFormat="1" ht="13.5" thickBot="1">
      <c r="A46" s="176" t="s">
        <v>11</v>
      </c>
      <c r="B46" s="153" t="s">
        <v>12</v>
      </c>
      <c r="C46" s="153"/>
      <c r="D46" s="171"/>
      <c r="E46" s="171"/>
      <c r="F46" s="171"/>
      <c r="G46" s="171"/>
      <c r="H46" s="171"/>
      <c r="I46" s="171"/>
      <c r="J46" s="171"/>
      <c r="K46" s="171"/>
      <c r="L46" s="171"/>
      <c r="M46" s="177"/>
    </row>
    <row r="47" spans="1:13" s="158" customFormat="1">
      <c r="A47" s="51">
        <v>1</v>
      </c>
      <c r="B47" s="167" t="s">
        <v>125</v>
      </c>
      <c r="C47" s="112" t="s">
        <v>7</v>
      </c>
      <c r="D47" s="75">
        <v>3</v>
      </c>
      <c r="E47" s="76">
        <v>2.5</v>
      </c>
      <c r="F47" s="76">
        <v>0.5</v>
      </c>
      <c r="G47" s="76">
        <v>0</v>
      </c>
      <c r="H47" s="76" t="s">
        <v>86</v>
      </c>
      <c r="I47" s="76" t="s">
        <v>89</v>
      </c>
      <c r="J47" s="76">
        <v>60</v>
      </c>
      <c r="K47" s="76">
        <v>30</v>
      </c>
      <c r="L47" s="76">
        <v>30</v>
      </c>
      <c r="M47" s="103">
        <v>2.5</v>
      </c>
    </row>
    <row r="48" spans="1:13" s="158" customFormat="1">
      <c r="A48" s="46">
        <v>2</v>
      </c>
      <c r="B48" s="173" t="s">
        <v>128</v>
      </c>
      <c r="C48" s="168" t="s">
        <v>8</v>
      </c>
      <c r="D48" s="80">
        <v>3</v>
      </c>
      <c r="E48" s="55">
        <v>2.5</v>
      </c>
      <c r="F48" s="55">
        <v>0.5</v>
      </c>
      <c r="G48" s="55">
        <v>0</v>
      </c>
      <c r="H48" s="135" t="s">
        <v>88</v>
      </c>
      <c r="I48" s="135" t="s">
        <v>89</v>
      </c>
      <c r="J48" s="55">
        <v>60</v>
      </c>
      <c r="K48" s="55">
        <v>30</v>
      </c>
      <c r="L48" s="55">
        <v>30</v>
      </c>
      <c r="M48" s="82">
        <v>2.5</v>
      </c>
    </row>
    <row r="49" spans="1:13" s="158" customFormat="1">
      <c r="A49" s="46">
        <v>3</v>
      </c>
      <c r="B49" s="173" t="s">
        <v>94</v>
      </c>
      <c r="C49" s="168" t="s">
        <v>8</v>
      </c>
      <c r="D49" s="80">
        <v>2</v>
      </c>
      <c r="E49" s="55">
        <v>1.5</v>
      </c>
      <c r="F49" s="55">
        <v>0.5</v>
      </c>
      <c r="G49" s="55">
        <v>0</v>
      </c>
      <c r="H49" s="55" t="s">
        <v>86</v>
      </c>
      <c r="I49" s="55" t="s">
        <v>89</v>
      </c>
      <c r="J49" s="55">
        <v>30</v>
      </c>
      <c r="K49" s="55">
        <v>15</v>
      </c>
      <c r="L49" s="55">
        <v>15</v>
      </c>
      <c r="M49" s="82">
        <v>7.5</v>
      </c>
    </row>
    <row r="50" spans="1:13" s="158" customFormat="1" ht="13.5" thickBot="1">
      <c r="A50" s="47">
        <v>4</v>
      </c>
      <c r="B50" s="170" t="s">
        <v>97</v>
      </c>
      <c r="C50" s="160" t="s">
        <v>8</v>
      </c>
      <c r="D50" s="140">
        <v>2</v>
      </c>
      <c r="E50" s="136">
        <v>1.5</v>
      </c>
      <c r="F50" s="136">
        <v>0.5</v>
      </c>
      <c r="G50" s="136">
        <v>0</v>
      </c>
      <c r="H50" s="136" t="s">
        <v>86</v>
      </c>
      <c r="I50" s="136" t="s">
        <v>89</v>
      </c>
      <c r="J50" s="136">
        <v>30</v>
      </c>
      <c r="K50" s="136">
        <v>15</v>
      </c>
      <c r="L50" s="136">
        <v>15</v>
      </c>
      <c r="M50" s="141">
        <v>7.5</v>
      </c>
    </row>
    <row r="51" spans="1:13" s="151" customFormat="1" ht="13.5" thickBot="1">
      <c r="A51" s="38"/>
      <c r="B51" s="171" t="s">
        <v>78</v>
      </c>
      <c r="C51" s="178"/>
      <c r="D51" s="137">
        <f>SUM(D47:D50)</f>
        <v>10</v>
      </c>
      <c r="E51" s="133">
        <f>SUM(E47:E50)</f>
        <v>8</v>
      </c>
      <c r="F51" s="137">
        <f>SUM(F47:F50)</f>
        <v>2</v>
      </c>
      <c r="G51" s="137">
        <f>SUM(G47:G50)</f>
        <v>0</v>
      </c>
      <c r="H51" s="137" t="s">
        <v>65</v>
      </c>
      <c r="I51" s="137" t="s">
        <v>65</v>
      </c>
      <c r="J51" s="137">
        <f>SUM(J47:J50)</f>
        <v>180</v>
      </c>
      <c r="K51" s="137">
        <f>SUM(K47:K50)</f>
        <v>90</v>
      </c>
      <c r="L51" s="137">
        <f>SUM(L47:L50)</f>
        <v>90</v>
      </c>
      <c r="M51" s="137">
        <f>SUM(M47:M50)</f>
        <v>20</v>
      </c>
    </row>
    <row r="52" spans="1:13" s="151" customFormat="1">
      <c r="A52" s="51"/>
      <c r="B52" s="179" t="s">
        <v>79</v>
      </c>
      <c r="C52" s="180"/>
      <c r="D52" s="120">
        <v>0</v>
      </c>
      <c r="E52" s="75">
        <v>0</v>
      </c>
      <c r="F52" s="76">
        <v>0</v>
      </c>
      <c r="G52" s="76">
        <v>0</v>
      </c>
      <c r="H52" s="76" t="s">
        <v>65</v>
      </c>
      <c r="I52" s="76" t="s">
        <v>65</v>
      </c>
      <c r="J52" s="76">
        <v>0</v>
      </c>
      <c r="K52" s="76">
        <v>0</v>
      </c>
      <c r="L52" s="76">
        <v>0</v>
      </c>
      <c r="M52" s="103">
        <v>0</v>
      </c>
    </row>
    <row r="53" spans="1:13" s="151" customFormat="1" ht="13.5" thickBot="1">
      <c r="A53" s="52"/>
      <c r="B53" s="181" t="s">
        <v>93</v>
      </c>
      <c r="C53" s="182"/>
      <c r="D53" s="113">
        <v>0</v>
      </c>
      <c r="E53" s="84">
        <v>0</v>
      </c>
      <c r="F53" s="85">
        <v>0</v>
      </c>
      <c r="G53" s="85">
        <v>0</v>
      </c>
      <c r="H53" s="85" t="s">
        <v>65</v>
      </c>
      <c r="I53" s="85" t="s">
        <v>65</v>
      </c>
      <c r="J53" s="85">
        <v>0</v>
      </c>
      <c r="K53" s="85">
        <v>0</v>
      </c>
      <c r="L53" s="85">
        <v>0</v>
      </c>
      <c r="M53" s="87">
        <v>0</v>
      </c>
    </row>
    <row r="54" spans="1:13" s="151" customFormat="1" ht="13.5" thickBot="1">
      <c r="A54" s="174"/>
      <c r="B54" s="175"/>
      <c r="C54" s="164"/>
      <c r="D54" s="66"/>
      <c r="E54" s="66"/>
      <c r="F54" s="66"/>
      <c r="G54" s="66"/>
      <c r="H54" s="60"/>
      <c r="I54" s="60"/>
      <c r="J54" s="66"/>
      <c r="K54" s="66"/>
      <c r="L54" s="66"/>
      <c r="M54" s="67"/>
    </row>
    <row r="55" spans="1:13" s="151" customFormat="1" ht="13.5" thickBot="1">
      <c r="A55" s="152" t="s">
        <v>60</v>
      </c>
      <c r="B55" s="153" t="s">
        <v>13</v>
      </c>
      <c r="C55" s="153"/>
      <c r="D55" s="58"/>
      <c r="E55" s="58"/>
      <c r="F55" s="58"/>
      <c r="G55" s="58"/>
      <c r="H55" s="58"/>
      <c r="I55" s="58"/>
      <c r="J55" s="58"/>
      <c r="K55" s="58"/>
      <c r="L55" s="58"/>
      <c r="M55" s="64"/>
    </row>
    <row r="56" spans="1:13" s="186" customFormat="1">
      <c r="A56" s="183">
        <v>1</v>
      </c>
      <c r="B56" s="184" t="s">
        <v>143</v>
      </c>
      <c r="C56" s="185" t="s">
        <v>7</v>
      </c>
      <c r="D56" s="114">
        <v>2</v>
      </c>
      <c r="E56" s="97">
        <v>1.5</v>
      </c>
      <c r="F56" s="97">
        <v>0.5</v>
      </c>
      <c r="G56" s="97">
        <v>2</v>
      </c>
      <c r="H56" s="97" t="s">
        <v>86</v>
      </c>
      <c r="I56" s="97" t="s">
        <v>100</v>
      </c>
      <c r="J56" s="97">
        <v>30</v>
      </c>
      <c r="K56" s="97">
        <v>0</v>
      </c>
      <c r="L56" s="97">
        <v>30</v>
      </c>
      <c r="M56" s="115">
        <v>7.5</v>
      </c>
    </row>
    <row r="57" spans="1:13" s="186" customFormat="1">
      <c r="A57" s="50">
        <v>2</v>
      </c>
      <c r="B57" s="187" t="s">
        <v>145</v>
      </c>
      <c r="C57" s="188" t="s">
        <v>8</v>
      </c>
      <c r="D57" s="116">
        <v>2</v>
      </c>
      <c r="E57" s="54">
        <v>1.5</v>
      </c>
      <c r="F57" s="54">
        <v>0.5</v>
      </c>
      <c r="G57" s="54">
        <v>0</v>
      </c>
      <c r="H57" s="54" t="s">
        <v>86</v>
      </c>
      <c r="I57" s="54" t="s">
        <v>89</v>
      </c>
      <c r="J57" s="54">
        <v>30</v>
      </c>
      <c r="K57" s="54">
        <v>15</v>
      </c>
      <c r="L57" s="54">
        <v>15</v>
      </c>
      <c r="M57" s="117">
        <v>7.5</v>
      </c>
    </row>
    <row r="58" spans="1:13" s="186" customFormat="1">
      <c r="A58" s="50">
        <v>3</v>
      </c>
      <c r="B58" s="187" t="s">
        <v>144</v>
      </c>
      <c r="C58" s="188" t="s">
        <v>8</v>
      </c>
      <c r="D58" s="116">
        <v>2</v>
      </c>
      <c r="E58" s="54">
        <v>1.5</v>
      </c>
      <c r="F58" s="54">
        <v>0.5</v>
      </c>
      <c r="G58" s="54">
        <v>2</v>
      </c>
      <c r="H58" s="54" t="s">
        <v>86</v>
      </c>
      <c r="I58" s="54" t="s">
        <v>100</v>
      </c>
      <c r="J58" s="54">
        <v>30</v>
      </c>
      <c r="K58" s="54">
        <v>0</v>
      </c>
      <c r="L58" s="54">
        <v>30</v>
      </c>
      <c r="M58" s="117">
        <v>7.5</v>
      </c>
    </row>
    <row r="59" spans="1:13" s="186" customFormat="1" ht="13.5" thickBot="1">
      <c r="A59" s="189">
        <v>4</v>
      </c>
      <c r="B59" s="190" t="s">
        <v>145</v>
      </c>
      <c r="C59" s="191" t="s">
        <v>8</v>
      </c>
      <c r="D59" s="142">
        <v>2</v>
      </c>
      <c r="E59" s="142">
        <v>1.5</v>
      </c>
      <c r="F59" s="138">
        <v>0.5</v>
      </c>
      <c r="G59" s="138">
        <v>0</v>
      </c>
      <c r="H59" s="138" t="s">
        <v>146</v>
      </c>
      <c r="I59" s="139" t="s">
        <v>100</v>
      </c>
      <c r="J59" s="143">
        <v>30</v>
      </c>
      <c r="K59" s="138">
        <v>15</v>
      </c>
      <c r="L59" s="138">
        <v>15</v>
      </c>
      <c r="M59" s="139">
        <v>7.5</v>
      </c>
    </row>
    <row r="60" spans="1:13" s="151" customFormat="1" ht="13.5" thickBot="1">
      <c r="A60" s="38"/>
      <c r="B60" s="171" t="s">
        <v>78</v>
      </c>
      <c r="C60" s="38"/>
      <c r="D60" s="101">
        <f>SUM(D56:D59)</f>
        <v>8</v>
      </c>
      <c r="E60" s="90">
        <f>SUM(E56:E59)</f>
        <v>6</v>
      </c>
      <c r="F60" s="90">
        <f>SUM(F56:F59)</f>
        <v>2</v>
      </c>
      <c r="G60" s="90">
        <f>SUM(G56:G59)</f>
        <v>4</v>
      </c>
      <c r="H60" s="90" t="s">
        <v>65</v>
      </c>
      <c r="I60" s="90" t="s">
        <v>65</v>
      </c>
      <c r="J60" s="90">
        <f>SUM(J56:J59)</f>
        <v>120</v>
      </c>
      <c r="K60" s="90">
        <f>SUM(K56:K59)</f>
        <v>30</v>
      </c>
      <c r="L60" s="90">
        <f>SUM(L56:L59)</f>
        <v>90</v>
      </c>
      <c r="M60" s="102">
        <f>SUM(M56:M59)</f>
        <v>30</v>
      </c>
    </row>
    <row r="61" spans="1:13" s="151" customFormat="1">
      <c r="A61" s="51"/>
      <c r="B61" s="167" t="s">
        <v>79</v>
      </c>
      <c r="C61" s="51"/>
      <c r="D61" s="75">
        <v>4</v>
      </c>
      <c r="E61" s="76">
        <v>3</v>
      </c>
      <c r="F61" s="76">
        <v>1</v>
      </c>
      <c r="G61" s="76">
        <v>4</v>
      </c>
      <c r="H61" s="76" t="s">
        <v>65</v>
      </c>
      <c r="I61" s="76" t="s">
        <v>65</v>
      </c>
      <c r="J61" s="76">
        <v>60</v>
      </c>
      <c r="K61" s="76">
        <v>0</v>
      </c>
      <c r="L61" s="76">
        <v>60</v>
      </c>
      <c r="M61" s="103">
        <v>15</v>
      </c>
    </row>
    <row r="62" spans="1:13" s="151" customFormat="1" ht="13.5" thickBot="1">
      <c r="A62" s="52"/>
      <c r="B62" s="165" t="s">
        <v>80</v>
      </c>
      <c r="C62" s="52"/>
      <c r="D62" s="84">
        <v>6</v>
      </c>
      <c r="E62" s="85">
        <v>4.5</v>
      </c>
      <c r="F62" s="85">
        <v>1.5</v>
      </c>
      <c r="G62" s="85">
        <v>4</v>
      </c>
      <c r="H62" s="85" t="s">
        <v>65</v>
      </c>
      <c r="I62" s="85" t="s">
        <v>65</v>
      </c>
      <c r="J62" s="85">
        <v>90</v>
      </c>
      <c r="K62" s="85">
        <v>15</v>
      </c>
      <c r="L62" s="85">
        <v>75</v>
      </c>
      <c r="M62" s="87">
        <v>22.5</v>
      </c>
    </row>
    <row r="63" spans="1:13" s="151" customFormat="1" ht="13.5" thickBot="1">
      <c r="A63" s="152" t="s">
        <v>61</v>
      </c>
      <c r="B63" s="153" t="s">
        <v>14</v>
      </c>
      <c r="C63" s="153"/>
      <c r="D63" s="171"/>
      <c r="E63" s="171"/>
      <c r="F63" s="171"/>
      <c r="G63" s="171"/>
      <c r="H63" s="171"/>
      <c r="I63" s="171"/>
      <c r="J63" s="171"/>
      <c r="K63" s="171"/>
      <c r="L63" s="171"/>
      <c r="M63" s="177"/>
    </row>
    <row r="64" spans="1:13" s="158" customFormat="1">
      <c r="A64" s="43">
        <v>1</v>
      </c>
      <c r="B64" s="192" t="s">
        <v>34</v>
      </c>
      <c r="C64" s="112" t="s">
        <v>8</v>
      </c>
      <c r="D64" s="92">
        <v>0.25</v>
      </c>
      <c r="E64" s="92">
        <v>0.25</v>
      </c>
      <c r="F64" s="78">
        <v>0</v>
      </c>
      <c r="G64" s="78">
        <v>0</v>
      </c>
      <c r="H64" s="78" t="s">
        <v>87</v>
      </c>
      <c r="I64" s="93" t="s">
        <v>31</v>
      </c>
      <c r="J64" s="77">
        <v>2</v>
      </c>
      <c r="K64" s="78">
        <v>2</v>
      </c>
      <c r="L64" s="78">
        <v>0</v>
      </c>
      <c r="M64" s="79">
        <v>0</v>
      </c>
    </row>
    <row r="65" spans="1:15" s="158" customFormat="1">
      <c r="A65" s="46">
        <v>2</v>
      </c>
      <c r="B65" s="173" t="s">
        <v>76</v>
      </c>
      <c r="C65" s="168" t="s">
        <v>8</v>
      </c>
      <c r="D65" s="80">
        <v>0.25</v>
      </c>
      <c r="E65" s="80">
        <v>0.25</v>
      </c>
      <c r="F65" s="55">
        <v>0</v>
      </c>
      <c r="G65" s="55">
        <v>0</v>
      </c>
      <c r="H65" s="55" t="s">
        <v>87</v>
      </c>
      <c r="I65" s="123" t="s">
        <v>31</v>
      </c>
      <c r="J65" s="81">
        <v>2</v>
      </c>
      <c r="K65" s="55">
        <v>2</v>
      </c>
      <c r="L65" s="55">
        <v>0</v>
      </c>
      <c r="M65" s="82">
        <v>0</v>
      </c>
    </row>
    <row r="66" spans="1:15" s="158" customFormat="1">
      <c r="A66" s="46">
        <v>3</v>
      </c>
      <c r="B66" s="173" t="s">
        <v>35</v>
      </c>
      <c r="C66" s="168" t="s">
        <v>8</v>
      </c>
      <c r="D66" s="80">
        <v>0.5</v>
      </c>
      <c r="E66" s="80">
        <v>0.5</v>
      </c>
      <c r="F66" s="55">
        <v>0</v>
      </c>
      <c r="G66" s="55">
        <v>0</v>
      </c>
      <c r="H66" s="55" t="s">
        <v>87</v>
      </c>
      <c r="I66" s="123" t="s">
        <v>31</v>
      </c>
      <c r="J66" s="81">
        <v>4</v>
      </c>
      <c r="K66" s="55">
        <v>4</v>
      </c>
      <c r="L66" s="55">
        <v>0</v>
      </c>
      <c r="M66" s="82">
        <v>0</v>
      </c>
    </row>
    <row r="67" spans="1:15" s="158" customFormat="1" ht="26.25" thickBot="1">
      <c r="A67" s="52">
        <v>4</v>
      </c>
      <c r="B67" s="193" t="s">
        <v>147</v>
      </c>
      <c r="C67" s="113" t="s">
        <v>7</v>
      </c>
      <c r="D67" s="84">
        <v>0.5</v>
      </c>
      <c r="E67" s="84">
        <v>0.5</v>
      </c>
      <c r="F67" s="85">
        <v>0</v>
      </c>
      <c r="G67" s="85">
        <v>0</v>
      </c>
      <c r="H67" s="85" t="s">
        <v>87</v>
      </c>
      <c r="I67" s="95" t="s">
        <v>31</v>
      </c>
      <c r="J67" s="86">
        <v>4</v>
      </c>
      <c r="K67" s="85">
        <v>4</v>
      </c>
      <c r="L67" s="85">
        <v>0</v>
      </c>
      <c r="M67" s="87">
        <v>0</v>
      </c>
    </row>
    <row r="68" spans="1:15" s="158" customFormat="1" ht="13.5" thickBot="1">
      <c r="A68" s="148"/>
      <c r="B68" s="149" t="s">
        <v>148</v>
      </c>
      <c r="C68" s="129"/>
      <c r="D68" s="124">
        <f>SUM(D64:D67)</f>
        <v>1.5</v>
      </c>
      <c r="E68" s="124">
        <f>SUM(E64:E67)</f>
        <v>1.5</v>
      </c>
      <c r="F68" s="125">
        <f>SUM(F64:F67)</f>
        <v>0</v>
      </c>
      <c r="G68" s="125">
        <f>SUM(G64:G67)</f>
        <v>0</v>
      </c>
      <c r="H68" s="125" t="s">
        <v>65</v>
      </c>
      <c r="I68" s="125" t="s">
        <v>65</v>
      </c>
      <c r="J68" s="126">
        <f>SUM(J64:J67)</f>
        <v>12</v>
      </c>
      <c r="K68" s="125">
        <f>SUM(K64:K67)</f>
        <v>12</v>
      </c>
      <c r="L68" s="127">
        <f>SUM(L64:L67)</f>
        <v>0</v>
      </c>
      <c r="M68" s="128">
        <f>SUM(M64:M67)</f>
        <v>0</v>
      </c>
    </row>
    <row r="69" spans="1:15" s="151" customFormat="1" ht="13.5" thickBot="1">
      <c r="A69" s="152" t="s">
        <v>62</v>
      </c>
      <c r="B69" s="171"/>
      <c r="C69" s="39" t="s">
        <v>8</v>
      </c>
      <c r="D69" s="39">
        <v>3</v>
      </c>
      <c r="E69" s="69">
        <v>0</v>
      </c>
      <c r="F69" s="70">
        <v>3</v>
      </c>
      <c r="G69" s="70">
        <v>3</v>
      </c>
      <c r="H69" s="70" t="s">
        <v>158</v>
      </c>
      <c r="I69" s="70" t="s">
        <v>142</v>
      </c>
      <c r="J69" s="134">
        <v>160</v>
      </c>
      <c r="K69" s="70">
        <v>0</v>
      </c>
      <c r="L69" s="39">
        <v>0</v>
      </c>
      <c r="M69" s="64">
        <v>160</v>
      </c>
    </row>
    <row r="70" spans="1:15" s="197" customFormat="1" ht="13.5" thickBot="1">
      <c r="A70" s="194">
        <v>1</v>
      </c>
      <c r="B70" s="195" t="s">
        <v>104</v>
      </c>
      <c r="C70" s="129" t="s">
        <v>7</v>
      </c>
      <c r="D70" s="129">
        <f>SUM(D19:D20,D25,D26,D34:D41,D47,D56,D67)</f>
        <v>32.5</v>
      </c>
      <c r="E70" s="129">
        <f>SUM(E19:E20,E25:E26,E34:E41,E47,E56,E67)</f>
        <v>18.5</v>
      </c>
      <c r="F70" s="129">
        <f>SUM(F19:F20,F25:F26,F34:F41,F47,F56,F67)</f>
        <v>14</v>
      </c>
      <c r="G70" s="129">
        <f>SUM(G20,G25:G26,G34:G41,G47,G56,G67)</f>
        <v>4</v>
      </c>
      <c r="H70" s="129" t="s">
        <v>65</v>
      </c>
      <c r="I70" s="129" t="s">
        <v>65</v>
      </c>
      <c r="J70" s="130">
        <f>SUM(J19:J20,J25:J26,J34:J41,J47,J56,J67)</f>
        <v>349</v>
      </c>
      <c r="K70" s="130">
        <f>SUM(K19:K20,K25:K26,K34:K41,K47,K56,K67)</f>
        <v>199</v>
      </c>
      <c r="L70" s="129">
        <f>SUM(L19:L20,L25:L26,L34:L41,L47,L56,L67)</f>
        <v>150</v>
      </c>
      <c r="M70" s="129">
        <f>SUM(M19:M20,M25:M26,M34:M41,M47,M56,M67)</f>
        <v>115</v>
      </c>
      <c r="N70" s="196"/>
    </row>
    <row r="71" spans="1:15" s="200" customFormat="1" ht="13.5" thickBot="1">
      <c r="A71" s="154">
        <v>2</v>
      </c>
      <c r="B71" s="198" t="s">
        <v>105</v>
      </c>
      <c r="C71" s="131" t="s">
        <v>8</v>
      </c>
      <c r="D71" s="131">
        <f>SUM(D27:D28,D48:D50,D57:D59,D64:D66,D69)</f>
        <v>22.5</v>
      </c>
      <c r="E71" s="131">
        <f>SUM(E27:E28,E48:E50,E57:E59,E64:E66,E69)</f>
        <v>14</v>
      </c>
      <c r="F71" s="131">
        <f>SUM(F27:F28,F48:F50,F57:F59,F64:F66,F69)</f>
        <v>8.5</v>
      </c>
      <c r="G71" s="131">
        <f>SUM(G27:G28,G48:G50,G57:G59,G64:G66,G69)</f>
        <v>5</v>
      </c>
      <c r="H71" s="131" t="s">
        <v>65</v>
      </c>
      <c r="I71" s="131" t="s">
        <v>65</v>
      </c>
      <c r="J71" s="132">
        <f>SUM(J27:J28,J48:J50,J57:J59,J64:J66)</f>
        <v>278</v>
      </c>
      <c r="K71" s="132">
        <f>SUM(K27:K28,K48:K50,K57:K59,K64:K66)</f>
        <v>128</v>
      </c>
      <c r="L71" s="131">
        <f>SUM(L27:L28,L48:L50,L57:L59,L64:L66)</f>
        <v>150</v>
      </c>
      <c r="M71" s="131">
        <f>SUM(M27:M28,M48:M50,M57:M59,M64:M66)</f>
        <v>55</v>
      </c>
      <c r="N71" s="162"/>
      <c r="O71" s="199"/>
    </row>
    <row r="72" spans="1:15" s="151" customFormat="1" ht="13.5" thickBot="1">
      <c r="A72" s="420" t="s">
        <v>129</v>
      </c>
      <c r="B72" s="421"/>
      <c r="C72" s="137" t="s">
        <v>65</v>
      </c>
      <c r="D72" s="61">
        <f>SUM(D70:D71)</f>
        <v>55</v>
      </c>
      <c r="E72" s="62">
        <f>SUM(E70:E71)</f>
        <v>32.5</v>
      </c>
      <c r="F72" s="62">
        <f>SUM(F70:F71)</f>
        <v>22.5</v>
      </c>
      <c r="G72" s="62">
        <f>SUM(G70:G71)</f>
        <v>9</v>
      </c>
      <c r="H72" s="90" t="s">
        <v>65</v>
      </c>
      <c r="I72" s="102" t="s">
        <v>65</v>
      </c>
      <c r="J72" s="63">
        <f>SUM(J70:J71)</f>
        <v>627</v>
      </c>
      <c r="K72" s="90">
        <f>SUM(K70:K71)</f>
        <v>327</v>
      </c>
      <c r="L72" s="90">
        <f>SUM(L70:L71)</f>
        <v>300</v>
      </c>
      <c r="M72" s="133">
        <f>SUM(M70:M71)</f>
        <v>170</v>
      </c>
    </row>
    <row r="73" spans="1:15" s="151" customFormat="1">
      <c r="A73" s="201"/>
      <c r="B73" s="201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</row>
    <row r="74" spans="1:15" s="151" customForma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</row>
    <row r="75" spans="1:15" s="151" customFormat="1" ht="16.5" thickBot="1">
      <c r="A75" s="204"/>
      <c r="B75" s="205" t="s">
        <v>113</v>
      </c>
      <c r="C75" s="204"/>
      <c r="D75" s="204"/>
      <c r="E75" s="204"/>
      <c r="F75" s="204"/>
      <c r="G75" s="149"/>
      <c r="H75" s="204"/>
      <c r="I75" s="204"/>
      <c r="J75" s="204"/>
      <c r="K75" s="204"/>
      <c r="L75" s="204"/>
      <c r="M75" s="204"/>
    </row>
    <row r="76" spans="1:15" s="151" customFormat="1">
      <c r="A76" s="206" t="s">
        <v>0</v>
      </c>
      <c r="B76" s="131"/>
      <c r="C76" s="156"/>
      <c r="D76" s="410" t="s">
        <v>50</v>
      </c>
      <c r="E76" s="411"/>
      <c r="F76" s="411"/>
      <c r="G76" s="207" t="s">
        <v>39</v>
      </c>
      <c r="H76" s="208" t="s">
        <v>1</v>
      </c>
      <c r="I76" s="209" t="s">
        <v>44</v>
      </c>
      <c r="J76" s="410" t="s">
        <v>53</v>
      </c>
      <c r="K76" s="411"/>
      <c r="L76" s="411"/>
      <c r="M76" s="419"/>
    </row>
    <row r="77" spans="1:15" s="151" customFormat="1">
      <c r="A77" s="174"/>
      <c r="B77" s="210" t="s">
        <v>141</v>
      </c>
      <c r="C77" s="211" t="s">
        <v>42</v>
      </c>
      <c r="D77" s="144" t="s">
        <v>2</v>
      </c>
      <c r="E77" s="212" t="s">
        <v>47</v>
      </c>
      <c r="F77" s="213" t="s">
        <v>26</v>
      </c>
      <c r="G77" s="214" t="s">
        <v>51</v>
      </c>
      <c r="H77" s="215" t="s">
        <v>49</v>
      </c>
      <c r="I77" s="216" t="s">
        <v>45</v>
      </c>
      <c r="J77" s="217" t="s">
        <v>2</v>
      </c>
      <c r="K77" s="396" t="s">
        <v>54</v>
      </c>
      <c r="L77" s="396"/>
      <c r="M77" s="141" t="s">
        <v>52</v>
      </c>
    </row>
    <row r="78" spans="1:15" s="151" customFormat="1">
      <c r="A78" s="174"/>
      <c r="B78" s="210"/>
      <c r="C78" s="164"/>
      <c r="D78" s="174"/>
      <c r="E78" s="212" t="s">
        <v>43</v>
      </c>
      <c r="F78" s="218" t="s">
        <v>27</v>
      </c>
      <c r="G78" s="212" t="s">
        <v>72</v>
      </c>
      <c r="H78" s="164"/>
      <c r="I78" s="216" t="s">
        <v>46</v>
      </c>
      <c r="J78" s="219"/>
      <c r="K78" s="220"/>
      <c r="L78" s="221"/>
      <c r="M78" s="222"/>
    </row>
    <row r="79" spans="1:15" s="151" customFormat="1" ht="12" customHeight="1">
      <c r="A79" s="174"/>
      <c r="B79" s="163"/>
      <c r="C79" s="223"/>
      <c r="D79" s="174"/>
      <c r="E79" s="212" t="s">
        <v>48</v>
      </c>
      <c r="F79" s="218"/>
      <c r="G79" s="212" t="s">
        <v>30</v>
      </c>
      <c r="H79" s="215"/>
      <c r="I79" s="174" t="s">
        <v>75</v>
      </c>
      <c r="J79" s="224"/>
      <c r="K79" s="225" t="s">
        <v>17</v>
      </c>
      <c r="L79" s="53" t="s">
        <v>18</v>
      </c>
      <c r="M79" s="226"/>
    </row>
    <row r="80" spans="1:15" s="151" customFormat="1" ht="4.5" customHeight="1">
      <c r="A80" s="174"/>
      <c r="B80" s="163"/>
      <c r="C80" s="223"/>
      <c r="D80" s="174"/>
      <c r="E80" s="212"/>
      <c r="F80" s="218"/>
      <c r="G80" s="212"/>
      <c r="H80" s="215"/>
      <c r="I80" s="174"/>
      <c r="J80" s="224"/>
      <c r="K80" s="220"/>
      <c r="L80" s="227"/>
      <c r="M80" s="226"/>
    </row>
    <row r="81" spans="1:14" s="151" customFormat="1" ht="4.5" customHeight="1" thickBot="1">
      <c r="A81" s="146"/>
      <c r="B81" s="148"/>
      <c r="C81" s="149"/>
      <c r="D81" s="146"/>
      <c r="E81" s="228"/>
      <c r="F81" s="229"/>
      <c r="G81" s="228"/>
      <c r="H81" s="149"/>
      <c r="I81" s="146"/>
      <c r="J81" s="230"/>
      <c r="K81" s="231"/>
      <c r="L81" s="232"/>
      <c r="M81" s="233"/>
    </row>
    <row r="82" spans="1:14" s="151" customFormat="1" ht="13.5" thickBot="1">
      <c r="A82" s="146"/>
      <c r="B82" s="147" t="s">
        <v>41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50"/>
    </row>
    <row r="83" spans="1:14" s="151" customFormat="1" ht="13.5" thickBot="1">
      <c r="A83" s="152" t="s">
        <v>7</v>
      </c>
      <c r="B83" s="234" t="s">
        <v>5</v>
      </c>
      <c r="C83" s="235"/>
      <c r="D83" s="155"/>
      <c r="E83" s="155"/>
      <c r="F83" s="155"/>
      <c r="G83" s="155"/>
      <c r="H83" s="155"/>
      <c r="I83" s="155"/>
      <c r="J83" s="155"/>
      <c r="K83" s="155"/>
      <c r="L83" s="155"/>
      <c r="M83" s="156"/>
    </row>
    <row r="84" spans="1:14" s="151" customFormat="1" ht="13.5" thickBot="1">
      <c r="A84" s="146"/>
      <c r="B84" s="223" t="s">
        <v>90</v>
      </c>
      <c r="C84" s="58"/>
      <c r="D84" s="236"/>
      <c r="E84" s="236"/>
      <c r="F84" s="236"/>
      <c r="G84" s="58"/>
      <c r="H84" s="58"/>
      <c r="I84" s="58"/>
      <c r="J84" s="236"/>
      <c r="K84" s="236"/>
      <c r="L84" s="236"/>
      <c r="M84" s="64"/>
      <c r="N84" s="162"/>
    </row>
    <row r="85" spans="1:14" s="151" customFormat="1" ht="13.5" thickBot="1">
      <c r="A85" s="152" t="s">
        <v>8</v>
      </c>
      <c r="B85" s="153" t="s">
        <v>6</v>
      </c>
      <c r="C85" s="153"/>
      <c r="D85" s="153"/>
      <c r="E85" s="153"/>
      <c r="F85" s="171"/>
      <c r="G85" s="171"/>
      <c r="H85" s="171"/>
      <c r="I85" s="171"/>
      <c r="J85" s="171"/>
      <c r="K85" s="171"/>
      <c r="L85" s="171"/>
      <c r="M85" s="177"/>
    </row>
    <row r="86" spans="1:14" s="151" customFormat="1" ht="13.5" thickBot="1">
      <c r="A86" s="178"/>
      <c r="B86" s="38" t="s">
        <v>78</v>
      </c>
      <c r="C86" s="134"/>
      <c r="D86" s="237"/>
      <c r="E86" s="238"/>
      <c r="F86" s="239"/>
      <c r="G86" s="39"/>
      <c r="H86" s="39" t="s">
        <v>65</v>
      </c>
      <c r="I86" s="40" t="s">
        <v>65</v>
      </c>
      <c r="J86" s="240"/>
      <c r="K86" s="239"/>
      <c r="L86" s="239"/>
      <c r="M86" s="40"/>
    </row>
    <row r="87" spans="1:14" s="151" customFormat="1">
      <c r="A87" s="174"/>
      <c r="B87" s="241" t="s">
        <v>79</v>
      </c>
      <c r="C87" s="174"/>
      <c r="D87" s="71"/>
      <c r="E87" s="72"/>
      <c r="F87" s="57"/>
      <c r="G87" s="57"/>
      <c r="H87" s="56" t="s">
        <v>65</v>
      </c>
      <c r="I87" s="121" t="s">
        <v>65</v>
      </c>
      <c r="J87" s="144"/>
      <c r="K87" s="57"/>
      <c r="L87" s="57"/>
      <c r="M87" s="73"/>
    </row>
    <row r="88" spans="1:14" s="151" customFormat="1" ht="13.5" thickBot="1">
      <c r="A88" s="242"/>
      <c r="B88" s="243" t="s">
        <v>93</v>
      </c>
      <c r="C88" s="244"/>
      <c r="D88" s="85"/>
      <c r="E88" s="85"/>
      <c r="F88" s="85"/>
      <c r="G88" s="85"/>
      <c r="H88" s="85" t="s">
        <v>65</v>
      </c>
      <c r="I88" s="87" t="s">
        <v>65</v>
      </c>
      <c r="J88" s="86"/>
      <c r="K88" s="85"/>
      <c r="L88" s="85"/>
      <c r="M88" s="87"/>
    </row>
    <row r="89" spans="1:14" s="151" customFormat="1" ht="13.5" thickBot="1">
      <c r="A89" s="146"/>
      <c r="B89" s="172"/>
      <c r="C89" s="149"/>
      <c r="D89" s="60"/>
      <c r="E89" s="60"/>
      <c r="F89" s="60"/>
      <c r="G89" s="60"/>
      <c r="H89" s="60"/>
      <c r="I89" s="60"/>
      <c r="J89" s="60"/>
      <c r="K89" s="60"/>
      <c r="L89" s="60"/>
      <c r="M89" s="65"/>
    </row>
    <row r="90" spans="1:14" s="151" customFormat="1" ht="13.5" thickBot="1">
      <c r="A90" s="152" t="s">
        <v>10</v>
      </c>
      <c r="B90" s="153" t="s">
        <v>9</v>
      </c>
      <c r="C90" s="153"/>
      <c r="D90" s="171"/>
      <c r="E90" s="171"/>
      <c r="F90" s="171"/>
      <c r="G90" s="171"/>
      <c r="H90" s="171"/>
      <c r="I90" s="171"/>
      <c r="J90" s="171"/>
      <c r="K90" s="171"/>
      <c r="L90" s="171"/>
      <c r="M90" s="177"/>
    </row>
    <row r="91" spans="1:14" s="158" customFormat="1" ht="13.5" thickBot="1">
      <c r="A91" s="38">
        <v>1</v>
      </c>
      <c r="B91" s="38" t="s">
        <v>133</v>
      </c>
      <c r="C91" s="49" t="s">
        <v>10</v>
      </c>
      <c r="D91" s="68">
        <v>2</v>
      </c>
      <c r="E91" s="69">
        <v>1.5</v>
      </c>
      <c r="F91" s="39">
        <v>0.5</v>
      </c>
      <c r="G91" s="39">
        <v>0</v>
      </c>
      <c r="H91" s="39" t="s">
        <v>86</v>
      </c>
      <c r="I91" s="40" t="s">
        <v>89</v>
      </c>
      <c r="J91" s="58">
        <v>30</v>
      </c>
      <c r="K91" s="39">
        <v>15</v>
      </c>
      <c r="L91" s="39">
        <v>15</v>
      </c>
      <c r="M91" s="40">
        <v>7.5</v>
      </c>
    </row>
    <row r="92" spans="1:14" s="158" customFormat="1" ht="13.5" thickBot="1">
      <c r="A92" s="38">
        <v>2</v>
      </c>
      <c r="B92" s="38" t="s">
        <v>134</v>
      </c>
      <c r="C92" s="49" t="s">
        <v>10</v>
      </c>
      <c r="D92" s="68">
        <v>2</v>
      </c>
      <c r="E92" s="69">
        <v>1.5</v>
      </c>
      <c r="F92" s="39">
        <v>0.5</v>
      </c>
      <c r="G92" s="39">
        <v>0</v>
      </c>
      <c r="H92" s="39" t="s">
        <v>86</v>
      </c>
      <c r="I92" s="40" t="s">
        <v>89</v>
      </c>
      <c r="J92" s="58">
        <v>30</v>
      </c>
      <c r="K92" s="39">
        <v>15</v>
      </c>
      <c r="L92" s="39">
        <v>15</v>
      </c>
      <c r="M92" s="40">
        <v>7.5</v>
      </c>
    </row>
    <row r="93" spans="1:14" s="158" customFormat="1" ht="13.5" thickBot="1">
      <c r="A93" s="38">
        <v>3</v>
      </c>
      <c r="B93" s="38" t="s">
        <v>132</v>
      </c>
      <c r="C93" s="49" t="s">
        <v>10</v>
      </c>
      <c r="D93" s="68">
        <v>4</v>
      </c>
      <c r="E93" s="69">
        <v>2.5</v>
      </c>
      <c r="F93" s="39">
        <v>1.5</v>
      </c>
      <c r="G93" s="39">
        <v>0</v>
      </c>
      <c r="H93" s="39" t="s">
        <v>88</v>
      </c>
      <c r="I93" s="40" t="s">
        <v>89</v>
      </c>
      <c r="J93" s="58">
        <v>60</v>
      </c>
      <c r="K93" s="39">
        <v>30</v>
      </c>
      <c r="L93" s="39">
        <v>30</v>
      </c>
      <c r="M93" s="40">
        <v>2.5</v>
      </c>
    </row>
    <row r="94" spans="1:14" s="158" customFormat="1" ht="13.5" thickBot="1">
      <c r="A94" s="38">
        <v>4</v>
      </c>
      <c r="B94" s="38" t="s">
        <v>96</v>
      </c>
      <c r="C94" s="49" t="s">
        <v>10</v>
      </c>
      <c r="D94" s="68">
        <v>2</v>
      </c>
      <c r="E94" s="69">
        <v>1.5</v>
      </c>
      <c r="F94" s="39">
        <v>0.5</v>
      </c>
      <c r="G94" s="39">
        <v>0</v>
      </c>
      <c r="H94" s="39" t="s">
        <v>86</v>
      </c>
      <c r="I94" s="40" t="s">
        <v>89</v>
      </c>
      <c r="J94" s="58">
        <v>30</v>
      </c>
      <c r="K94" s="39">
        <v>15</v>
      </c>
      <c r="L94" s="39">
        <v>15</v>
      </c>
      <c r="M94" s="40">
        <v>7.5</v>
      </c>
    </row>
    <row r="95" spans="1:14" s="151" customFormat="1" ht="13.5" thickBot="1">
      <c r="A95" s="38"/>
      <c r="B95" s="38" t="s">
        <v>78</v>
      </c>
      <c r="C95" s="38"/>
      <c r="D95" s="88">
        <f>SUM(D91:D94)</f>
        <v>10</v>
      </c>
      <c r="E95" s="101">
        <f>SUM(E91:E94)</f>
        <v>7</v>
      </c>
      <c r="F95" s="90">
        <f>SUM(F91:F94)</f>
        <v>3</v>
      </c>
      <c r="G95" s="39">
        <f>SUM(G91:G94)</f>
        <v>0</v>
      </c>
      <c r="H95" s="39" t="s">
        <v>65</v>
      </c>
      <c r="I95" s="40" t="s">
        <v>65</v>
      </c>
      <c r="J95" s="62">
        <f>SUM(J91:J94)</f>
        <v>150</v>
      </c>
      <c r="K95" s="90">
        <f>SUM(K91:K94)</f>
        <v>75</v>
      </c>
      <c r="L95" s="90">
        <f>SUM(L91:L94)</f>
        <v>75</v>
      </c>
      <c r="M95" s="40">
        <f>SUM(M91:M94)</f>
        <v>25</v>
      </c>
    </row>
    <row r="96" spans="1:14" s="151" customFormat="1">
      <c r="A96" s="51"/>
      <c r="B96" s="43" t="s">
        <v>79</v>
      </c>
      <c r="C96" s="51"/>
      <c r="D96" s="74">
        <v>0</v>
      </c>
      <c r="E96" s="75">
        <v>0</v>
      </c>
      <c r="F96" s="76">
        <v>0</v>
      </c>
      <c r="G96" s="76">
        <v>0</v>
      </c>
      <c r="H96" s="78" t="s">
        <v>65</v>
      </c>
      <c r="I96" s="79" t="s">
        <v>65</v>
      </c>
      <c r="J96" s="122">
        <v>0</v>
      </c>
      <c r="K96" s="76">
        <v>0</v>
      </c>
      <c r="L96" s="76">
        <v>0</v>
      </c>
      <c r="M96" s="103">
        <v>0</v>
      </c>
    </row>
    <row r="97" spans="1:14" s="151" customFormat="1" ht="13.5" thickBot="1">
      <c r="A97" s="52"/>
      <c r="B97" s="245" t="s">
        <v>80</v>
      </c>
      <c r="C97" s="52"/>
      <c r="D97" s="83">
        <v>0</v>
      </c>
      <c r="E97" s="84">
        <v>0</v>
      </c>
      <c r="F97" s="85">
        <v>0</v>
      </c>
      <c r="G97" s="85">
        <v>0</v>
      </c>
      <c r="H97" s="59" t="s">
        <v>65</v>
      </c>
      <c r="I97" s="94" t="s">
        <v>65</v>
      </c>
      <c r="J97" s="95">
        <v>0</v>
      </c>
      <c r="K97" s="85">
        <v>0</v>
      </c>
      <c r="L97" s="85">
        <v>0</v>
      </c>
      <c r="M97" s="87">
        <v>0</v>
      </c>
    </row>
    <row r="98" spans="1:14" s="151" customFormat="1" ht="13.5" thickBot="1">
      <c r="A98" s="174"/>
      <c r="B98" s="175"/>
      <c r="C98" s="164"/>
      <c r="D98" s="66"/>
      <c r="E98" s="66"/>
      <c r="F98" s="66"/>
      <c r="G98" s="66"/>
      <c r="H98" s="60"/>
      <c r="I98" s="60"/>
      <c r="J98" s="66"/>
      <c r="K98" s="66"/>
      <c r="L98" s="66"/>
      <c r="M98" s="67"/>
    </row>
    <row r="99" spans="1:14" s="151" customFormat="1" ht="13.5" thickBot="1">
      <c r="A99" s="152" t="s">
        <v>11</v>
      </c>
      <c r="B99" s="153" t="s">
        <v>12</v>
      </c>
      <c r="C99" s="153"/>
      <c r="D99" s="171"/>
      <c r="E99" s="171"/>
      <c r="F99" s="171"/>
      <c r="G99" s="171"/>
      <c r="H99" s="171"/>
      <c r="I99" s="171"/>
      <c r="J99" s="171"/>
      <c r="K99" s="171"/>
      <c r="L99" s="171"/>
      <c r="M99" s="177"/>
    </row>
    <row r="100" spans="1:14" s="158" customFormat="1" ht="13.5" thickBot="1">
      <c r="A100" s="38">
        <v>1</v>
      </c>
      <c r="B100" s="246" t="s">
        <v>98</v>
      </c>
      <c r="C100" s="49" t="s">
        <v>10</v>
      </c>
      <c r="D100" s="68">
        <v>4</v>
      </c>
      <c r="E100" s="69">
        <v>3</v>
      </c>
      <c r="F100" s="39">
        <v>1</v>
      </c>
      <c r="G100" s="39">
        <v>0</v>
      </c>
      <c r="H100" s="39" t="s">
        <v>88</v>
      </c>
      <c r="I100" s="40" t="s">
        <v>89</v>
      </c>
      <c r="J100" s="70">
        <v>60</v>
      </c>
      <c r="K100" s="39">
        <v>30</v>
      </c>
      <c r="L100" s="39">
        <v>30</v>
      </c>
      <c r="M100" s="40">
        <v>15</v>
      </c>
    </row>
    <row r="101" spans="1:14" s="158" customFormat="1" ht="13.5" thickBot="1">
      <c r="A101" s="38">
        <v>2</v>
      </c>
      <c r="B101" s="38" t="s">
        <v>99</v>
      </c>
      <c r="C101" s="49" t="s">
        <v>10</v>
      </c>
      <c r="D101" s="68">
        <v>4</v>
      </c>
      <c r="E101" s="69">
        <v>3</v>
      </c>
      <c r="F101" s="39">
        <v>1</v>
      </c>
      <c r="G101" s="39">
        <v>0</v>
      </c>
      <c r="H101" s="39" t="s">
        <v>88</v>
      </c>
      <c r="I101" s="40" t="s">
        <v>89</v>
      </c>
      <c r="J101" s="70">
        <v>60</v>
      </c>
      <c r="K101" s="39">
        <v>30</v>
      </c>
      <c r="L101" s="39">
        <v>30</v>
      </c>
      <c r="M101" s="40">
        <v>15</v>
      </c>
    </row>
    <row r="102" spans="1:14" s="158" customFormat="1" ht="13.5" thickBot="1">
      <c r="A102" s="38">
        <v>3</v>
      </c>
      <c r="B102" s="246" t="s">
        <v>131</v>
      </c>
      <c r="C102" s="49" t="s">
        <v>10</v>
      </c>
      <c r="D102" s="68">
        <v>4</v>
      </c>
      <c r="E102" s="69">
        <v>3</v>
      </c>
      <c r="F102" s="39">
        <v>1</v>
      </c>
      <c r="G102" s="39">
        <v>0</v>
      </c>
      <c r="H102" s="39" t="s">
        <v>88</v>
      </c>
      <c r="I102" s="40" t="s">
        <v>89</v>
      </c>
      <c r="J102" s="70">
        <v>60</v>
      </c>
      <c r="K102" s="39">
        <v>30</v>
      </c>
      <c r="L102" s="39">
        <v>30</v>
      </c>
      <c r="M102" s="40">
        <v>15</v>
      </c>
    </row>
    <row r="103" spans="1:14" s="158" customFormat="1" ht="13.5" thickBot="1">
      <c r="A103" s="38">
        <v>4</v>
      </c>
      <c r="B103" s="38" t="s">
        <v>115</v>
      </c>
      <c r="C103" s="49" t="s">
        <v>11</v>
      </c>
      <c r="D103" s="68">
        <v>4</v>
      </c>
      <c r="E103" s="69">
        <v>3</v>
      </c>
      <c r="F103" s="39">
        <v>1</v>
      </c>
      <c r="G103" s="39">
        <v>0</v>
      </c>
      <c r="H103" s="39" t="s">
        <v>88</v>
      </c>
      <c r="I103" s="40" t="s">
        <v>89</v>
      </c>
      <c r="J103" s="70">
        <v>60</v>
      </c>
      <c r="K103" s="39">
        <v>30</v>
      </c>
      <c r="L103" s="39">
        <v>30</v>
      </c>
      <c r="M103" s="40">
        <v>15</v>
      </c>
    </row>
    <row r="104" spans="1:14" s="158" customFormat="1" ht="13.5" thickBot="1">
      <c r="A104" s="38">
        <v>5</v>
      </c>
      <c r="B104" s="246" t="s">
        <v>135</v>
      </c>
      <c r="C104" s="49" t="s">
        <v>11</v>
      </c>
      <c r="D104" s="68">
        <v>3</v>
      </c>
      <c r="E104" s="69">
        <v>2</v>
      </c>
      <c r="F104" s="39">
        <v>1</v>
      </c>
      <c r="G104" s="39">
        <v>0</v>
      </c>
      <c r="H104" s="39" t="s">
        <v>86</v>
      </c>
      <c r="I104" s="40" t="s">
        <v>89</v>
      </c>
      <c r="J104" s="70">
        <v>45</v>
      </c>
      <c r="K104" s="39">
        <v>30</v>
      </c>
      <c r="L104" s="39">
        <v>15</v>
      </c>
      <c r="M104" s="40">
        <v>5</v>
      </c>
    </row>
    <row r="105" spans="1:14" s="151" customFormat="1" ht="13.5" thickBot="1">
      <c r="A105" s="38"/>
      <c r="B105" s="176" t="s">
        <v>78</v>
      </c>
      <c r="C105" s="49"/>
      <c r="D105" s="88">
        <f>SUM(D100:D104)</f>
        <v>19</v>
      </c>
      <c r="E105" s="89">
        <f>SUM(E100:E104)</f>
        <v>14</v>
      </c>
      <c r="F105" s="90">
        <f>SUM(F100:F104)</f>
        <v>5</v>
      </c>
      <c r="G105" s="39">
        <f>SUM(G100:G104)</f>
        <v>0</v>
      </c>
      <c r="H105" s="39" t="s">
        <v>65</v>
      </c>
      <c r="I105" s="40" t="s">
        <v>65</v>
      </c>
      <c r="J105" s="62">
        <f>SUM(J100:J104)</f>
        <v>285</v>
      </c>
      <c r="K105" s="90">
        <f>SUM(K100:K104)</f>
        <v>150</v>
      </c>
      <c r="L105" s="90">
        <f>SUM(L100:L104)</f>
        <v>135</v>
      </c>
      <c r="M105" s="40">
        <f>SUM(M100:M104)</f>
        <v>65</v>
      </c>
    </row>
    <row r="106" spans="1:14" s="151" customFormat="1">
      <c r="A106" s="43"/>
      <c r="B106" s="43" t="s">
        <v>79</v>
      </c>
      <c r="C106" s="112"/>
      <c r="D106" s="91">
        <v>0</v>
      </c>
      <c r="E106" s="92">
        <v>0</v>
      </c>
      <c r="F106" s="78">
        <v>0</v>
      </c>
      <c r="G106" s="78">
        <v>0</v>
      </c>
      <c r="H106" s="78" t="s">
        <v>65</v>
      </c>
      <c r="I106" s="79" t="s">
        <v>65</v>
      </c>
      <c r="J106" s="93">
        <v>0</v>
      </c>
      <c r="K106" s="78">
        <v>0</v>
      </c>
      <c r="L106" s="78">
        <v>0</v>
      </c>
      <c r="M106" s="79">
        <v>0</v>
      </c>
    </row>
    <row r="107" spans="1:14" s="151" customFormat="1" ht="13.5" thickBot="1">
      <c r="A107" s="52"/>
      <c r="B107" s="245" t="s">
        <v>93</v>
      </c>
      <c r="C107" s="113"/>
      <c r="D107" s="83">
        <v>0</v>
      </c>
      <c r="E107" s="84">
        <v>0</v>
      </c>
      <c r="F107" s="85">
        <v>0</v>
      </c>
      <c r="G107" s="85">
        <v>0</v>
      </c>
      <c r="H107" s="59" t="s">
        <v>65</v>
      </c>
      <c r="I107" s="94" t="s">
        <v>65</v>
      </c>
      <c r="J107" s="95">
        <v>0</v>
      </c>
      <c r="K107" s="85">
        <v>0</v>
      </c>
      <c r="L107" s="85">
        <v>0</v>
      </c>
      <c r="M107" s="87">
        <v>0</v>
      </c>
    </row>
    <row r="108" spans="1:14" s="151" customFormat="1" ht="13.5" thickBot="1">
      <c r="A108" s="174"/>
      <c r="B108" s="17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7"/>
    </row>
    <row r="109" spans="1:14" s="151" customFormat="1" ht="13.5" thickBot="1">
      <c r="A109" s="152" t="s">
        <v>60</v>
      </c>
      <c r="B109" s="153" t="s">
        <v>13</v>
      </c>
      <c r="C109" s="63"/>
      <c r="D109" s="58"/>
      <c r="E109" s="58"/>
      <c r="F109" s="58"/>
      <c r="G109" s="58"/>
      <c r="H109" s="58"/>
      <c r="I109" s="58"/>
      <c r="J109" s="58"/>
      <c r="K109" s="58"/>
      <c r="L109" s="58"/>
      <c r="M109" s="64"/>
      <c r="N109" s="162"/>
    </row>
    <row r="110" spans="1:14" s="186" customFormat="1">
      <c r="A110" s="183">
        <v>1</v>
      </c>
      <c r="B110" s="184" t="s">
        <v>143</v>
      </c>
      <c r="C110" s="96" t="s">
        <v>10</v>
      </c>
      <c r="D110" s="114">
        <v>2</v>
      </c>
      <c r="E110" s="97">
        <v>1.5</v>
      </c>
      <c r="F110" s="97">
        <v>0.5</v>
      </c>
      <c r="G110" s="97">
        <v>2</v>
      </c>
      <c r="H110" s="97" t="s">
        <v>86</v>
      </c>
      <c r="I110" s="97" t="s">
        <v>100</v>
      </c>
      <c r="J110" s="97">
        <v>30</v>
      </c>
      <c r="K110" s="97">
        <v>0</v>
      </c>
      <c r="L110" s="97">
        <v>30</v>
      </c>
      <c r="M110" s="115">
        <v>7.5</v>
      </c>
      <c r="N110" s="247"/>
    </row>
    <row r="111" spans="1:14" s="186" customFormat="1">
      <c r="A111" s="50">
        <v>2</v>
      </c>
      <c r="B111" s="187" t="s">
        <v>145</v>
      </c>
      <c r="C111" s="98" t="s">
        <v>10</v>
      </c>
      <c r="D111" s="116">
        <v>2</v>
      </c>
      <c r="E111" s="54">
        <v>1.5</v>
      </c>
      <c r="F111" s="54">
        <v>0.5</v>
      </c>
      <c r="G111" s="54">
        <v>0</v>
      </c>
      <c r="H111" s="54" t="s">
        <v>86</v>
      </c>
      <c r="I111" s="54" t="s">
        <v>100</v>
      </c>
      <c r="J111" s="54">
        <v>30</v>
      </c>
      <c r="K111" s="54">
        <v>15</v>
      </c>
      <c r="L111" s="54">
        <v>15</v>
      </c>
      <c r="M111" s="117">
        <v>7.5</v>
      </c>
      <c r="N111" s="247"/>
    </row>
    <row r="112" spans="1:14" s="186" customFormat="1">
      <c r="A112" s="50">
        <v>3</v>
      </c>
      <c r="B112" s="187" t="s">
        <v>145</v>
      </c>
      <c r="C112" s="98" t="s">
        <v>10</v>
      </c>
      <c r="D112" s="116">
        <v>2</v>
      </c>
      <c r="E112" s="54">
        <v>1.5</v>
      </c>
      <c r="F112" s="54">
        <v>0.5</v>
      </c>
      <c r="G112" s="54">
        <v>0</v>
      </c>
      <c r="H112" s="54" t="s">
        <v>86</v>
      </c>
      <c r="I112" s="54" t="s">
        <v>100</v>
      </c>
      <c r="J112" s="54">
        <v>30</v>
      </c>
      <c r="K112" s="54">
        <v>15</v>
      </c>
      <c r="L112" s="54">
        <v>15</v>
      </c>
      <c r="M112" s="117">
        <v>7.5</v>
      </c>
      <c r="N112" s="247"/>
    </row>
    <row r="113" spans="1:15" s="186" customFormat="1">
      <c r="A113" s="50">
        <v>4</v>
      </c>
      <c r="B113" s="187" t="s">
        <v>145</v>
      </c>
      <c r="C113" s="98" t="s">
        <v>11</v>
      </c>
      <c r="D113" s="116">
        <v>2</v>
      </c>
      <c r="E113" s="54">
        <v>1.5</v>
      </c>
      <c r="F113" s="54">
        <v>0.5</v>
      </c>
      <c r="G113" s="54">
        <v>0</v>
      </c>
      <c r="H113" s="54" t="s">
        <v>86</v>
      </c>
      <c r="I113" s="54" t="s">
        <v>100</v>
      </c>
      <c r="J113" s="54">
        <v>30</v>
      </c>
      <c r="K113" s="54">
        <v>15</v>
      </c>
      <c r="L113" s="54">
        <v>15</v>
      </c>
      <c r="M113" s="117">
        <v>7.5</v>
      </c>
      <c r="N113" s="247"/>
    </row>
    <row r="114" spans="1:15" s="186" customFormat="1">
      <c r="A114" s="50">
        <v>5</v>
      </c>
      <c r="B114" s="248" t="s">
        <v>145</v>
      </c>
      <c r="C114" s="98" t="s">
        <v>11</v>
      </c>
      <c r="D114" s="116">
        <v>2</v>
      </c>
      <c r="E114" s="54">
        <v>1.5</v>
      </c>
      <c r="F114" s="54">
        <v>0.5</v>
      </c>
      <c r="G114" s="54">
        <v>0</v>
      </c>
      <c r="H114" s="54" t="s">
        <v>86</v>
      </c>
      <c r="I114" s="54" t="s">
        <v>100</v>
      </c>
      <c r="J114" s="54">
        <v>30</v>
      </c>
      <c r="K114" s="54">
        <v>15</v>
      </c>
      <c r="L114" s="54">
        <v>15</v>
      </c>
      <c r="M114" s="117">
        <v>7.5</v>
      </c>
      <c r="N114" s="247"/>
    </row>
    <row r="115" spans="1:15" s="186" customFormat="1">
      <c r="A115" s="50">
        <v>6</v>
      </c>
      <c r="B115" s="248" t="s">
        <v>145</v>
      </c>
      <c r="C115" s="98" t="s">
        <v>11</v>
      </c>
      <c r="D115" s="116">
        <v>2</v>
      </c>
      <c r="E115" s="54">
        <v>1.5</v>
      </c>
      <c r="F115" s="54">
        <v>0.5</v>
      </c>
      <c r="G115" s="54">
        <v>0</v>
      </c>
      <c r="H115" s="54" t="s">
        <v>86</v>
      </c>
      <c r="I115" s="54" t="s">
        <v>100</v>
      </c>
      <c r="J115" s="54">
        <v>30</v>
      </c>
      <c r="K115" s="54">
        <v>15</v>
      </c>
      <c r="L115" s="54">
        <v>15</v>
      </c>
      <c r="M115" s="117">
        <v>7.5</v>
      </c>
      <c r="N115" s="247"/>
    </row>
    <row r="116" spans="1:15" s="186" customFormat="1" ht="26.25" customHeight="1">
      <c r="A116" s="50">
        <v>7</v>
      </c>
      <c r="B116" s="248" t="s">
        <v>153</v>
      </c>
      <c r="C116" s="98" t="s">
        <v>11</v>
      </c>
      <c r="D116" s="116">
        <v>2</v>
      </c>
      <c r="E116" s="54">
        <v>1.5</v>
      </c>
      <c r="F116" s="54">
        <v>0.5</v>
      </c>
      <c r="G116" s="54">
        <v>0</v>
      </c>
      <c r="H116" s="54" t="s">
        <v>86</v>
      </c>
      <c r="I116" s="54" t="s">
        <v>100</v>
      </c>
      <c r="J116" s="54">
        <v>30</v>
      </c>
      <c r="K116" s="54">
        <v>15</v>
      </c>
      <c r="L116" s="54">
        <v>15</v>
      </c>
      <c r="M116" s="117">
        <v>7.5</v>
      </c>
      <c r="N116" s="247"/>
    </row>
    <row r="117" spans="1:15" s="186" customFormat="1">
      <c r="A117" s="50">
        <v>8</v>
      </c>
      <c r="B117" s="248" t="s">
        <v>157</v>
      </c>
      <c r="C117" s="98" t="s">
        <v>11</v>
      </c>
      <c r="D117" s="116">
        <v>22</v>
      </c>
      <c r="E117" s="54">
        <v>1.5</v>
      </c>
      <c r="F117" s="54">
        <v>20.5</v>
      </c>
      <c r="G117" s="54">
        <v>2</v>
      </c>
      <c r="H117" s="54" t="s">
        <v>86</v>
      </c>
      <c r="I117" s="54" t="s">
        <v>100</v>
      </c>
      <c r="J117" s="54">
        <v>30</v>
      </c>
      <c r="K117" s="54">
        <v>0</v>
      </c>
      <c r="L117" s="54">
        <v>30</v>
      </c>
      <c r="M117" s="117">
        <v>7.5</v>
      </c>
      <c r="N117" s="247"/>
    </row>
    <row r="118" spans="1:15" s="186" customFormat="1" ht="13.5" thickBot="1">
      <c r="A118" s="249"/>
      <c r="B118" s="250"/>
      <c r="C118" s="99"/>
      <c r="D118" s="118"/>
      <c r="E118" s="100"/>
      <c r="F118" s="100"/>
      <c r="G118" s="100"/>
      <c r="H118" s="100"/>
      <c r="I118" s="100"/>
      <c r="J118" s="100"/>
      <c r="K118" s="100"/>
      <c r="L118" s="100"/>
      <c r="M118" s="119"/>
      <c r="N118" s="247"/>
    </row>
    <row r="119" spans="1:15" s="252" customFormat="1" ht="13.5" thickBot="1">
      <c r="A119" s="38"/>
      <c r="B119" s="171" t="s">
        <v>78</v>
      </c>
      <c r="C119" s="49"/>
      <c r="D119" s="101">
        <f>SUM(D110:D118)</f>
        <v>36</v>
      </c>
      <c r="E119" s="90">
        <f>SUM(E110:E118)</f>
        <v>12</v>
      </c>
      <c r="F119" s="90">
        <f>SUM(F110:F118)</f>
        <v>24</v>
      </c>
      <c r="G119" s="90">
        <f>SUM(G110:G118)</f>
        <v>4</v>
      </c>
      <c r="H119" s="90" t="s">
        <v>65</v>
      </c>
      <c r="I119" s="90" t="s">
        <v>65</v>
      </c>
      <c r="J119" s="90">
        <f>SUM(J110:J118)</f>
        <v>240</v>
      </c>
      <c r="K119" s="90">
        <f>SUM(K110:K118)</f>
        <v>90</v>
      </c>
      <c r="L119" s="90">
        <f>SUM(L110:L118)</f>
        <v>150</v>
      </c>
      <c r="M119" s="102">
        <f>SUM(M110:M118)</f>
        <v>60</v>
      </c>
      <c r="N119" s="162"/>
      <c r="O119" s="251"/>
    </row>
    <row r="120" spans="1:15" s="252" customFormat="1">
      <c r="A120" s="51"/>
      <c r="B120" s="167" t="s">
        <v>79</v>
      </c>
      <c r="C120" s="120"/>
      <c r="D120" s="75">
        <v>4</v>
      </c>
      <c r="E120" s="76">
        <v>3</v>
      </c>
      <c r="F120" s="76">
        <v>1</v>
      </c>
      <c r="G120" s="76">
        <v>4</v>
      </c>
      <c r="H120" s="76" t="s">
        <v>65</v>
      </c>
      <c r="I120" s="76" t="s">
        <v>65</v>
      </c>
      <c r="J120" s="76">
        <v>60</v>
      </c>
      <c r="K120" s="76">
        <v>0</v>
      </c>
      <c r="L120" s="76">
        <v>60</v>
      </c>
      <c r="M120" s="103">
        <v>15</v>
      </c>
      <c r="N120" s="162"/>
      <c r="O120" s="251"/>
    </row>
    <row r="121" spans="1:15" s="252" customFormat="1" ht="13.5" thickBot="1">
      <c r="A121" s="52"/>
      <c r="B121" s="165" t="s">
        <v>80</v>
      </c>
      <c r="C121" s="113"/>
      <c r="D121" s="84">
        <v>36</v>
      </c>
      <c r="E121" s="85">
        <v>12</v>
      </c>
      <c r="F121" s="85">
        <v>24</v>
      </c>
      <c r="G121" s="85">
        <v>4</v>
      </c>
      <c r="H121" s="85" t="s">
        <v>65</v>
      </c>
      <c r="I121" s="85" t="s">
        <v>65</v>
      </c>
      <c r="J121" s="85">
        <v>240</v>
      </c>
      <c r="K121" s="85">
        <v>90</v>
      </c>
      <c r="L121" s="85">
        <v>150</v>
      </c>
      <c r="M121" s="87">
        <v>60</v>
      </c>
      <c r="N121" s="162"/>
      <c r="O121" s="251"/>
    </row>
    <row r="122" spans="1:15" s="252" customFormat="1" ht="13.5" thickBot="1">
      <c r="A122" s="253" t="s">
        <v>61</v>
      </c>
      <c r="B122" s="254" t="s">
        <v>14</v>
      </c>
      <c r="C122" s="90"/>
      <c r="D122" s="39"/>
      <c r="E122" s="39"/>
      <c r="F122" s="39"/>
      <c r="G122" s="39"/>
      <c r="H122" s="39"/>
      <c r="I122" s="39"/>
      <c r="J122" s="39"/>
      <c r="K122" s="39"/>
      <c r="L122" s="39"/>
      <c r="M122" s="40"/>
      <c r="N122" s="162"/>
      <c r="O122" s="251"/>
    </row>
    <row r="123" spans="1:15" s="252" customFormat="1" ht="13.5" thickBot="1">
      <c r="A123" s="422" t="s">
        <v>81</v>
      </c>
      <c r="B123" s="423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121"/>
      <c r="N123" s="162"/>
      <c r="O123" s="251"/>
    </row>
    <row r="124" spans="1:15" s="252" customFormat="1" ht="13.5" thickBot="1">
      <c r="A124" s="255">
        <v>1</v>
      </c>
      <c r="B124" s="256" t="s">
        <v>150</v>
      </c>
      <c r="C124" s="104" t="s">
        <v>10</v>
      </c>
      <c r="D124" s="104">
        <f>SUM(D91:D94,D100:D102,D110:D112)</f>
        <v>28</v>
      </c>
      <c r="E124" s="104">
        <f>SUM(E91:E94,E100:E102,E110:E112)</f>
        <v>20.5</v>
      </c>
      <c r="F124" s="104">
        <f>SUM(F91:F94,F100:F102,F110:F112)</f>
        <v>7.5</v>
      </c>
      <c r="G124" s="104">
        <f>SUM(G91:G94,G100:G102,G110:G112)</f>
        <v>2</v>
      </c>
      <c r="H124" s="104" t="s">
        <v>65</v>
      </c>
      <c r="I124" s="104" t="s">
        <v>65</v>
      </c>
      <c r="J124" s="105">
        <f>SUM(J91:J93,J94,J100:J102,J110:J112)</f>
        <v>420</v>
      </c>
      <c r="K124" s="105">
        <f>SUM(K91:K94,K100:K102,K110:K112)</f>
        <v>195</v>
      </c>
      <c r="L124" s="105">
        <f>SUM(L91:L94,L100:L102,L110:L112)</f>
        <v>225</v>
      </c>
      <c r="M124" s="106">
        <f>SUM(M91:M94,M100:M102,M110:M112)</f>
        <v>92.5</v>
      </c>
      <c r="N124" s="162"/>
      <c r="O124" s="251"/>
    </row>
    <row r="125" spans="1:15" s="151" customFormat="1" ht="13.5" thickBot="1">
      <c r="A125" s="152">
        <v>2</v>
      </c>
      <c r="B125" s="257" t="s">
        <v>150</v>
      </c>
      <c r="C125" s="107" t="s">
        <v>11</v>
      </c>
      <c r="D125" s="107">
        <f>SUM(D103:D104,D113:D118)</f>
        <v>37</v>
      </c>
      <c r="E125" s="107">
        <f>SUM(E103:E104,E113:E118)</f>
        <v>12.5</v>
      </c>
      <c r="F125" s="107">
        <f>SUM(F103:F104,F113:F118)</f>
        <v>24.5</v>
      </c>
      <c r="G125" s="108">
        <f>SUM(G103:G104,G113:G118)</f>
        <v>2</v>
      </c>
      <c r="H125" s="107" t="s">
        <v>65</v>
      </c>
      <c r="I125" s="107" t="s">
        <v>65</v>
      </c>
      <c r="J125" s="108">
        <f>SUM(J103:J104,J113:J118)</f>
        <v>255</v>
      </c>
      <c r="K125" s="108">
        <f>SUM(K103:K104,K113:K118)</f>
        <v>120</v>
      </c>
      <c r="L125" s="108">
        <f>SUM(L103:L104,L113:L118)</f>
        <v>135</v>
      </c>
      <c r="M125" s="109">
        <f>SUM(M103:M104,M113:M118)</f>
        <v>57.5</v>
      </c>
      <c r="N125" s="162"/>
    </row>
    <row r="126" spans="1:15" s="151" customFormat="1" ht="13.5" thickBot="1">
      <c r="A126" s="420" t="s">
        <v>138</v>
      </c>
      <c r="B126" s="424"/>
      <c r="C126" s="110" t="s">
        <v>65</v>
      </c>
      <c r="D126" s="110">
        <f>SUM(D124:D125)</f>
        <v>65</v>
      </c>
      <c r="E126" s="110">
        <f>SUM(E124:E125)</f>
        <v>33</v>
      </c>
      <c r="F126" s="110">
        <f>SUM(F124:F125)</f>
        <v>32</v>
      </c>
      <c r="G126" s="110">
        <f>SUM(G124:G125)</f>
        <v>4</v>
      </c>
      <c r="H126" s="110" t="s">
        <v>65</v>
      </c>
      <c r="I126" s="110" t="s">
        <v>65</v>
      </c>
      <c r="J126" s="110">
        <f>SUM(J124:J125)</f>
        <v>675</v>
      </c>
      <c r="K126" s="110">
        <f>SUM(K124:K125)</f>
        <v>315</v>
      </c>
      <c r="L126" s="110">
        <f>SUM(L124:L125)</f>
        <v>360</v>
      </c>
      <c r="M126" s="111">
        <f>SUM(M124:M125)</f>
        <v>150</v>
      </c>
    </row>
    <row r="127" spans="1:15" s="278" customFormat="1" ht="12">
      <c r="A127" s="269"/>
      <c r="B127" s="369" t="s">
        <v>73</v>
      </c>
      <c r="C127" s="269"/>
      <c r="D127" s="269"/>
      <c r="E127" s="269"/>
      <c r="F127" s="269"/>
      <c r="G127" s="175"/>
      <c r="H127" s="175"/>
      <c r="I127" s="175"/>
      <c r="J127" s="175"/>
      <c r="K127" s="175"/>
      <c r="L127" s="175"/>
      <c r="M127" s="175"/>
    </row>
    <row r="128" spans="1:15" s="278" customFormat="1" ht="12">
      <c r="A128" s="269"/>
      <c r="B128" s="369" t="s">
        <v>74</v>
      </c>
      <c r="C128" s="269"/>
      <c r="D128" s="269"/>
      <c r="E128" s="269"/>
      <c r="F128" s="269"/>
      <c r="G128" s="175"/>
      <c r="H128" s="175"/>
      <c r="I128" s="175"/>
      <c r="J128" s="175"/>
      <c r="K128" s="175"/>
      <c r="L128" s="175"/>
      <c r="M128" s="175"/>
    </row>
    <row r="129" spans="1:13" s="278" customFormat="1" ht="12">
      <c r="A129" s="269"/>
      <c r="B129" s="369" t="s">
        <v>122</v>
      </c>
      <c r="C129" s="269"/>
      <c r="D129" s="269"/>
      <c r="E129" s="269"/>
      <c r="F129" s="269"/>
      <c r="G129" s="175"/>
      <c r="H129" s="175"/>
      <c r="I129" s="175"/>
      <c r="J129" s="175"/>
      <c r="K129" s="175"/>
      <c r="L129" s="175"/>
      <c r="M129" s="175"/>
    </row>
    <row r="130" spans="1:13" s="151" customFormat="1">
      <c r="A130" s="202"/>
      <c r="B130" s="203"/>
      <c r="C130" s="202"/>
      <c r="D130" s="202"/>
      <c r="E130" s="202"/>
      <c r="F130" s="202"/>
      <c r="G130" s="164"/>
      <c r="H130" s="164"/>
      <c r="I130" s="164"/>
      <c r="J130" s="164"/>
      <c r="K130" s="164"/>
      <c r="L130" s="164"/>
      <c r="M130" s="164"/>
    </row>
    <row r="131" spans="1:13" s="151" customFormat="1" ht="13.5" thickBot="1">
      <c r="A131" s="202"/>
      <c r="B131" s="415" t="s">
        <v>67</v>
      </c>
      <c r="C131" s="415"/>
      <c r="D131" s="415"/>
      <c r="E131" s="415"/>
      <c r="F131" s="202"/>
      <c r="G131" s="164"/>
      <c r="H131" s="164"/>
      <c r="I131" s="164"/>
      <c r="J131" s="164"/>
      <c r="K131" s="164"/>
      <c r="L131" s="164"/>
      <c r="M131" s="164"/>
    </row>
    <row r="132" spans="1:13" s="151" customFormat="1">
      <c r="A132" s="206" t="s">
        <v>0</v>
      </c>
      <c r="B132" s="131"/>
      <c r="C132" s="156"/>
      <c r="D132" s="410" t="s">
        <v>50</v>
      </c>
      <c r="E132" s="411"/>
      <c r="F132" s="411"/>
      <c r="G132" s="207" t="s">
        <v>39</v>
      </c>
      <c r="H132" s="208"/>
      <c r="I132" s="209"/>
      <c r="J132" s="410" t="s">
        <v>53</v>
      </c>
      <c r="K132" s="411"/>
      <c r="L132" s="411"/>
      <c r="M132" s="419"/>
    </row>
    <row r="133" spans="1:13" s="151" customFormat="1">
      <c r="A133" s="174"/>
      <c r="B133" s="210" t="s">
        <v>15</v>
      </c>
      <c r="C133" s="66" t="s">
        <v>63</v>
      </c>
      <c r="D133" s="144" t="s">
        <v>2</v>
      </c>
      <c r="E133" s="212" t="s">
        <v>47</v>
      </c>
      <c r="F133" s="213" t="s">
        <v>26</v>
      </c>
      <c r="G133" s="214" t="s">
        <v>51</v>
      </c>
      <c r="H133" s="215" t="s">
        <v>64</v>
      </c>
      <c r="I133" s="258" t="s">
        <v>63</v>
      </c>
      <c r="J133" s="217" t="s">
        <v>2</v>
      </c>
      <c r="K133" s="396" t="s">
        <v>54</v>
      </c>
      <c r="L133" s="396"/>
      <c r="M133" s="141" t="s">
        <v>52</v>
      </c>
    </row>
    <row r="134" spans="1:13" s="151" customFormat="1">
      <c r="A134" s="259"/>
      <c r="B134" s="210" t="s">
        <v>3</v>
      </c>
      <c r="C134" s="66"/>
      <c r="D134" s="174"/>
      <c r="E134" s="212" t="s">
        <v>16</v>
      </c>
      <c r="F134" s="218" t="s">
        <v>32</v>
      </c>
      <c r="G134" s="212" t="s">
        <v>77</v>
      </c>
      <c r="H134" s="215"/>
      <c r="I134" s="216"/>
      <c r="J134" s="219"/>
      <c r="K134" s="260" t="s">
        <v>17</v>
      </c>
      <c r="L134" s="261" t="s">
        <v>18</v>
      </c>
      <c r="M134" s="262"/>
    </row>
    <row r="135" spans="1:13" s="151" customFormat="1">
      <c r="A135" s="174"/>
      <c r="B135" s="210"/>
      <c r="C135" s="164"/>
      <c r="D135" s="174"/>
      <c r="E135" s="212" t="s">
        <v>43</v>
      </c>
      <c r="F135" s="218" t="s">
        <v>27</v>
      </c>
      <c r="G135" s="212" t="s">
        <v>29</v>
      </c>
      <c r="H135" s="164"/>
      <c r="I135" s="216"/>
      <c r="J135" s="219"/>
      <c r="K135" s="220"/>
      <c r="L135" s="221"/>
      <c r="M135" s="222"/>
    </row>
    <row r="136" spans="1:13" s="151" customFormat="1" ht="10.5" customHeight="1">
      <c r="A136" s="174"/>
      <c r="B136" s="163"/>
      <c r="C136" s="223"/>
      <c r="D136" s="174"/>
      <c r="E136" s="212" t="s">
        <v>48</v>
      </c>
      <c r="F136" s="218"/>
      <c r="G136" s="212" t="s">
        <v>30</v>
      </c>
      <c r="H136" s="215"/>
      <c r="I136" s="174"/>
      <c r="J136" s="224"/>
      <c r="K136" s="220"/>
      <c r="L136" s="227"/>
      <c r="M136" s="226"/>
    </row>
    <row r="137" spans="1:13" s="151" customFormat="1" ht="3.75" customHeight="1" thickBot="1">
      <c r="A137" s="174"/>
      <c r="B137" s="163"/>
      <c r="C137" s="223"/>
      <c r="D137" s="174"/>
      <c r="E137" s="212"/>
      <c r="F137" s="218"/>
      <c r="G137" s="212"/>
      <c r="H137" s="215"/>
      <c r="I137" s="174"/>
      <c r="J137" s="224"/>
      <c r="K137" s="220"/>
      <c r="L137" s="227"/>
      <c r="M137" s="226"/>
    </row>
    <row r="138" spans="1:13" s="151" customFormat="1" ht="2.25" hidden="1" customHeight="1" thickBot="1">
      <c r="A138" s="146"/>
      <c r="B138" s="148"/>
      <c r="C138" s="149"/>
      <c r="D138" s="146"/>
      <c r="E138" s="228"/>
      <c r="F138" s="229"/>
      <c r="G138" s="228"/>
      <c r="H138" s="149"/>
      <c r="I138" s="146"/>
      <c r="J138" s="230"/>
      <c r="K138" s="231"/>
      <c r="L138" s="232"/>
      <c r="M138" s="233"/>
    </row>
    <row r="139" spans="1:13" s="278" customFormat="1" thickBot="1">
      <c r="A139" s="397" t="s">
        <v>82</v>
      </c>
      <c r="B139" s="398"/>
      <c r="C139" s="378" t="s">
        <v>65</v>
      </c>
      <c r="D139" s="379">
        <f>SUM(D72,D126)</f>
        <v>120</v>
      </c>
      <c r="E139" s="380">
        <f>SUM(E72,E126)</f>
        <v>65.5</v>
      </c>
      <c r="F139" s="380">
        <f>SUM(F72,F126)</f>
        <v>54.5</v>
      </c>
      <c r="G139" s="380">
        <f>SUM(G72,G126)</f>
        <v>13</v>
      </c>
      <c r="H139" s="284" t="s">
        <v>65</v>
      </c>
      <c r="I139" s="286" t="s">
        <v>65</v>
      </c>
      <c r="J139" s="299">
        <f>SUM(J72,J126)</f>
        <v>1302</v>
      </c>
      <c r="K139" s="299">
        <f>SUM(K72,K126)</f>
        <v>642</v>
      </c>
      <c r="L139" s="299">
        <f>SUM(L72,L126)</f>
        <v>660</v>
      </c>
      <c r="M139" s="300">
        <f>SUM(M72,M126)</f>
        <v>320</v>
      </c>
    </row>
    <row r="140" spans="1:13" s="151" customFormat="1" ht="16.5" thickBot="1">
      <c r="A140" s="401" t="s">
        <v>68</v>
      </c>
      <c r="B140" s="402"/>
      <c r="C140" s="263"/>
      <c r="D140" s="60"/>
      <c r="E140" s="60"/>
      <c r="F140" s="60"/>
      <c r="G140" s="60"/>
      <c r="H140" s="60"/>
      <c r="I140" s="60"/>
      <c r="J140" s="60"/>
      <c r="K140" s="60"/>
      <c r="L140" s="60"/>
      <c r="M140" s="65"/>
    </row>
    <row r="141" spans="1:13" s="278" customFormat="1" thickBot="1">
      <c r="A141" s="275" t="s">
        <v>7</v>
      </c>
      <c r="B141" s="269" t="s">
        <v>5</v>
      </c>
      <c r="C141" s="175"/>
      <c r="D141" s="276"/>
      <c r="E141" s="276"/>
      <c r="F141" s="276"/>
      <c r="G141" s="276"/>
      <c r="H141" s="276"/>
      <c r="I141" s="276"/>
      <c r="J141" s="276"/>
      <c r="K141" s="276"/>
      <c r="L141" s="276"/>
      <c r="M141" s="277"/>
    </row>
    <row r="142" spans="1:13" s="278" customFormat="1" thickBot="1">
      <c r="A142" s="279"/>
      <c r="B142" s="280" t="s">
        <v>78</v>
      </c>
      <c r="C142" s="281" t="s">
        <v>65</v>
      </c>
      <c r="D142" s="282">
        <f>SUM(D21,D83)</f>
        <v>4</v>
      </c>
      <c r="E142" s="283">
        <f>SUM(E21,E84)</f>
        <v>2</v>
      </c>
      <c r="F142" s="284">
        <f>SUM(F21,F84)</f>
        <v>2</v>
      </c>
      <c r="G142" s="284">
        <f>SUM(G21,G83)</f>
        <v>2</v>
      </c>
      <c r="H142" s="284" t="s">
        <v>65</v>
      </c>
      <c r="I142" s="284" t="s">
        <v>65</v>
      </c>
      <c r="J142" s="285">
        <f>SUM(J21,J84)</f>
        <v>60</v>
      </c>
      <c r="K142" s="284">
        <f>SUM(K21,K83)</f>
        <v>0</v>
      </c>
      <c r="L142" s="284">
        <f>SUM(L21,L83)</f>
        <v>60</v>
      </c>
      <c r="M142" s="286">
        <f>SUM(M21,M83)</f>
        <v>0</v>
      </c>
    </row>
    <row r="143" spans="1:13" s="278" customFormat="1" ht="18" customHeight="1" thickBot="1">
      <c r="A143" s="287"/>
      <c r="B143" s="288" t="s">
        <v>162</v>
      </c>
      <c r="C143" s="289" t="s">
        <v>65</v>
      </c>
      <c r="D143" s="290">
        <v>0</v>
      </c>
      <c r="E143" s="291">
        <v>0</v>
      </c>
      <c r="F143" s="292">
        <v>0</v>
      </c>
      <c r="G143" s="292">
        <v>0</v>
      </c>
      <c r="H143" s="293" t="s">
        <v>65</v>
      </c>
      <c r="I143" s="293" t="s">
        <v>65</v>
      </c>
      <c r="J143" s="294">
        <v>0</v>
      </c>
      <c r="K143" s="292">
        <v>0</v>
      </c>
      <c r="L143" s="292">
        <v>0</v>
      </c>
      <c r="M143" s="270">
        <v>0</v>
      </c>
    </row>
    <row r="144" spans="1:13" s="278" customFormat="1" ht="24.75" customHeight="1" thickBot="1">
      <c r="A144" s="295"/>
      <c r="B144" s="264" t="s">
        <v>163</v>
      </c>
      <c r="C144" s="281" t="s">
        <v>65</v>
      </c>
      <c r="D144" s="282">
        <v>2</v>
      </c>
      <c r="E144" s="283">
        <v>1</v>
      </c>
      <c r="F144" s="284">
        <v>1</v>
      </c>
      <c r="G144" s="284">
        <v>2</v>
      </c>
      <c r="H144" s="284" t="s">
        <v>65</v>
      </c>
      <c r="I144" s="284" t="s">
        <v>65</v>
      </c>
      <c r="J144" s="285">
        <v>30</v>
      </c>
      <c r="K144" s="284">
        <v>0</v>
      </c>
      <c r="L144" s="284">
        <v>30</v>
      </c>
      <c r="M144" s="286">
        <v>0</v>
      </c>
    </row>
    <row r="145" spans="1:13" s="278" customFormat="1" thickBot="1">
      <c r="A145" s="296" t="s">
        <v>8</v>
      </c>
      <c r="B145" s="297" t="s">
        <v>6</v>
      </c>
      <c r="C145" s="298"/>
      <c r="D145" s="299"/>
      <c r="E145" s="299"/>
      <c r="F145" s="299"/>
      <c r="G145" s="298"/>
      <c r="H145" s="284"/>
      <c r="I145" s="284"/>
      <c r="J145" s="298"/>
      <c r="K145" s="298"/>
      <c r="L145" s="298"/>
      <c r="M145" s="300"/>
    </row>
    <row r="146" spans="1:13" s="278" customFormat="1" thickBot="1">
      <c r="A146" s="279"/>
      <c r="B146" s="280" t="s">
        <v>78</v>
      </c>
      <c r="C146" s="301" t="s">
        <v>65</v>
      </c>
      <c r="D146" s="282">
        <f>SUM(D29,D86)</f>
        <v>11.5</v>
      </c>
      <c r="E146" s="283">
        <f>SUM(E29,E86)</f>
        <v>6</v>
      </c>
      <c r="F146" s="284">
        <f>SUM(F29,F86)</f>
        <v>5.5</v>
      </c>
      <c r="G146" s="284">
        <v>0</v>
      </c>
      <c r="H146" s="284" t="s">
        <v>65</v>
      </c>
      <c r="I146" s="284" t="s">
        <v>65</v>
      </c>
      <c r="J146" s="285">
        <f>SUM(J29,J86)</f>
        <v>120</v>
      </c>
      <c r="K146" s="284">
        <f>SUM(K29,K86)</f>
        <v>60</v>
      </c>
      <c r="L146" s="284">
        <f>SUM(L29,L86)</f>
        <v>60</v>
      </c>
      <c r="M146" s="286">
        <f>SUM(M29,M86)</f>
        <v>30</v>
      </c>
    </row>
    <row r="147" spans="1:13" s="278" customFormat="1" ht="15.75" customHeight="1" thickBot="1">
      <c r="A147" s="279"/>
      <c r="B147" s="264" t="s">
        <v>162</v>
      </c>
      <c r="C147" s="281" t="s">
        <v>65</v>
      </c>
      <c r="D147" s="282">
        <v>0</v>
      </c>
      <c r="E147" s="283">
        <v>0</v>
      </c>
      <c r="F147" s="284">
        <v>0</v>
      </c>
      <c r="G147" s="284">
        <v>0</v>
      </c>
      <c r="H147" s="284" t="s">
        <v>65</v>
      </c>
      <c r="I147" s="284" t="s">
        <v>65</v>
      </c>
      <c r="J147" s="285">
        <v>0</v>
      </c>
      <c r="K147" s="284">
        <v>0</v>
      </c>
      <c r="L147" s="284">
        <v>0</v>
      </c>
      <c r="M147" s="286">
        <v>0</v>
      </c>
    </row>
    <row r="148" spans="1:13" s="278" customFormat="1" ht="24.75" thickBot="1">
      <c r="A148" s="302"/>
      <c r="B148" s="265" t="s">
        <v>163</v>
      </c>
      <c r="C148" s="303" t="s">
        <v>65</v>
      </c>
      <c r="D148" s="290">
        <v>0</v>
      </c>
      <c r="E148" s="291">
        <v>0</v>
      </c>
      <c r="F148" s="292">
        <v>0</v>
      </c>
      <c r="G148" s="292">
        <v>0</v>
      </c>
      <c r="H148" s="292" t="s">
        <v>65</v>
      </c>
      <c r="I148" s="292" t="s">
        <v>65</v>
      </c>
      <c r="J148" s="294">
        <v>0</v>
      </c>
      <c r="K148" s="292">
        <v>0</v>
      </c>
      <c r="L148" s="292">
        <v>0</v>
      </c>
      <c r="M148" s="270">
        <v>0</v>
      </c>
    </row>
    <row r="149" spans="1:13" s="278" customFormat="1" thickBot="1">
      <c r="A149" s="296" t="s">
        <v>10</v>
      </c>
      <c r="B149" s="297" t="s">
        <v>9</v>
      </c>
      <c r="C149" s="298"/>
      <c r="D149" s="299"/>
      <c r="E149" s="299"/>
      <c r="F149" s="299"/>
      <c r="G149" s="298"/>
      <c r="H149" s="298"/>
      <c r="I149" s="298"/>
      <c r="J149" s="298"/>
      <c r="K149" s="298"/>
      <c r="L149" s="298"/>
      <c r="M149" s="300"/>
    </row>
    <row r="150" spans="1:13" s="278" customFormat="1" thickBot="1">
      <c r="A150" s="279"/>
      <c r="B150" s="280" t="s">
        <v>78</v>
      </c>
      <c r="C150" s="301" t="s">
        <v>65</v>
      </c>
      <c r="D150" s="304">
        <f>SUM(D42,D95)</f>
        <v>27</v>
      </c>
      <c r="E150" s="283">
        <f>SUM(E42,E95)</f>
        <v>16</v>
      </c>
      <c r="F150" s="284">
        <f>SUM(F42,F95)</f>
        <v>11</v>
      </c>
      <c r="G150" s="284">
        <v>0</v>
      </c>
      <c r="H150" s="305" t="s">
        <v>65</v>
      </c>
      <c r="I150" s="305" t="s">
        <v>65</v>
      </c>
      <c r="J150" s="306">
        <f>SUM(J42,J95)</f>
        <v>285</v>
      </c>
      <c r="K150" s="284">
        <f>SUM(K42,K95)</f>
        <v>210</v>
      </c>
      <c r="L150" s="284">
        <f>SUM(L42,L95)</f>
        <v>75</v>
      </c>
      <c r="M150" s="286">
        <f>SUM(M42,M95)</f>
        <v>115</v>
      </c>
    </row>
    <row r="151" spans="1:13" s="278" customFormat="1" thickBot="1">
      <c r="A151" s="279"/>
      <c r="B151" s="264" t="s">
        <v>162</v>
      </c>
      <c r="C151" s="281" t="s">
        <v>65</v>
      </c>
      <c r="D151" s="282">
        <v>0</v>
      </c>
      <c r="E151" s="283">
        <v>0</v>
      </c>
      <c r="F151" s="284">
        <v>0</v>
      </c>
      <c r="G151" s="284">
        <v>0</v>
      </c>
      <c r="H151" s="284" t="s">
        <v>65</v>
      </c>
      <c r="I151" s="284" t="s">
        <v>65</v>
      </c>
      <c r="J151" s="285">
        <v>0</v>
      </c>
      <c r="K151" s="284">
        <v>0</v>
      </c>
      <c r="L151" s="284">
        <v>0</v>
      </c>
      <c r="M151" s="286">
        <v>0</v>
      </c>
    </row>
    <row r="152" spans="1:13" s="278" customFormat="1" ht="24.75" thickBot="1">
      <c r="A152" s="302"/>
      <c r="B152" s="265" t="s">
        <v>163</v>
      </c>
      <c r="C152" s="303" t="s">
        <v>65</v>
      </c>
      <c r="D152" s="290">
        <v>0</v>
      </c>
      <c r="E152" s="291">
        <v>0</v>
      </c>
      <c r="F152" s="292">
        <v>0</v>
      </c>
      <c r="G152" s="292">
        <v>0</v>
      </c>
      <c r="H152" s="292" t="s">
        <v>65</v>
      </c>
      <c r="I152" s="292" t="s">
        <v>65</v>
      </c>
      <c r="J152" s="294">
        <v>0</v>
      </c>
      <c r="K152" s="292">
        <v>0</v>
      </c>
      <c r="L152" s="292">
        <v>0</v>
      </c>
      <c r="M152" s="270">
        <v>0</v>
      </c>
    </row>
    <row r="153" spans="1:13" s="278" customFormat="1" thickBot="1">
      <c r="A153" s="296" t="s">
        <v>11</v>
      </c>
      <c r="B153" s="297" t="s">
        <v>12</v>
      </c>
      <c r="C153" s="298"/>
      <c r="D153" s="299"/>
      <c r="E153" s="299"/>
      <c r="F153" s="299"/>
      <c r="G153" s="298"/>
      <c r="H153" s="298"/>
      <c r="I153" s="298"/>
      <c r="J153" s="298"/>
      <c r="K153" s="298"/>
      <c r="L153" s="298"/>
      <c r="M153" s="300"/>
    </row>
    <row r="154" spans="1:13" s="278" customFormat="1" thickBot="1">
      <c r="A154" s="279"/>
      <c r="B154" s="280" t="s">
        <v>78</v>
      </c>
      <c r="C154" s="301" t="s">
        <v>65</v>
      </c>
      <c r="D154" s="304">
        <f>SUM(D51,D105)</f>
        <v>29</v>
      </c>
      <c r="E154" s="307">
        <f>SUM(E51,E105)</f>
        <v>22</v>
      </c>
      <c r="F154" s="305">
        <f>SUM(F51,F105)</f>
        <v>7</v>
      </c>
      <c r="G154" s="305">
        <v>0</v>
      </c>
      <c r="H154" s="305" t="s">
        <v>65</v>
      </c>
      <c r="I154" s="305" t="s">
        <v>65</v>
      </c>
      <c r="J154" s="285">
        <f>SUM(J51,J105)</f>
        <v>465</v>
      </c>
      <c r="K154" s="284">
        <f>SUM(K51,K105)</f>
        <v>240</v>
      </c>
      <c r="L154" s="284">
        <f>SUM(L51,L105)</f>
        <v>225</v>
      </c>
      <c r="M154" s="286">
        <f>SUM(M51,M105)</f>
        <v>85</v>
      </c>
    </row>
    <row r="155" spans="1:13" s="278" customFormat="1" thickBot="1">
      <c r="A155" s="279"/>
      <c r="B155" s="264" t="s">
        <v>162</v>
      </c>
      <c r="C155" s="281" t="s">
        <v>65</v>
      </c>
      <c r="D155" s="282">
        <v>0</v>
      </c>
      <c r="E155" s="283">
        <v>0</v>
      </c>
      <c r="F155" s="284">
        <v>0</v>
      </c>
      <c r="G155" s="284">
        <v>0</v>
      </c>
      <c r="H155" s="284" t="s">
        <v>65</v>
      </c>
      <c r="I155" s="284" t="s">
        <v>65</v>
      </c>
      <c r="J155" s="285">
        <v>0</v>
      </c>
      <c r="K155" s="284">
        <v>0</v>
      </c>
      <c r="L155" s="284">
        <v>0</v>
      </c>
      <c r="M155" s="286">
        <v>0</v>
      </c>
    </row>
    <row r="156" spans="1:13" s="278" customFormat="1" ht="24.75" thickBot="1">
      <c r="A156" s="302"/>
      <c r="B156" s="265" t="s">
        <v>163</v>
      </c>
      <c r="C156" s="303" t="s">
        <v>65</v>
      </c>
      <c r="D156" s="290">
        <v>0</v>
      </c>
      <c r="E156" s="291">
        <v>0</v>
      </c>
      <c r="F156" s="292">
        <v>0</v>
      </c>
      <c r="G156" s="292">
        <v>0</v>
      </c>
      <c r="H156" s="292" t="s">
        <v>65</v>
      </c>
      <c r="I156" s="292" t="s">
        <v>65</v>
      </c>
      <c r="J156" s="294">
        <v>0</v>
      </c>
      <c r="K156" s="292">
        <v>0</v>
      </c>
      <c r="L156" s="292">
        <v>0</v>
      </c>
      <c r="M156" s="270">
        <v>0</v>
      </c>
    </row>
    <row r="157" spans="1:13" s="278" customFormat="1" thickBot="1">
      <c r="A157" s="296" t="s">
        <v>60</v>
      </c>
      <c r="B157" s="297" t="s">
        <v>13</v>
      </c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300"/>
    </row>
    <row r="158" spans="1:13" s="278" customFormat="1" thickBot="1">
      <c r="A158" s="308"/>
      <c r="B158" s="280" t="s">
        <v>78</v>
      </c>
      <c r="C158" s="301" t="s">
        <v>65</v>
      </c>
      <c r="D158" s="304">
        <f t="shared" ref="D158:G160" si="0">SUM(D60,D119)</f>
        <v>44</v>
      </c>
      <c r="E158" s="307">
        <f t="shared" si="0"/>
        <v>18</v>
      </c>
      <c r="F158" s="305">
        <f t="shared" si="0"/>
        <v>26</v>
      </c>
      <c r="G158" s="305">
        <f t="shared" si="0"/>
        <v>8</v>
      </c>
      <c r="H158" s="305" t="s">
        <v>65</v>
      </c>
      <c r="I158" s="305" t="s">
        <v>65</v>
      </c>
      <c r="J158" s="285">
        <f t="shared" ref="J158:M159" si="1">SUM(J60,J119)</f>
        <v>360</v>
      </c>
      <c r="K158" s="284">
        <f t="shared" si="1"/>
        <v>120</v>
      </c>
      <c r="L158" s="284">
        <f t="shared" si="1"/>
        <v>240</v>
      </c>
      <c r="M158" s="286">
        <f t="shared" si="1"/>
        <v>90</v>
      </c>
    </row>
    <row r="159" spans="1:13" s="278" customFormat="1" thickBot="1">
      <c r="A159" s="302"/>
      <c r="B159" s="288" t="s">
        <v>162</v>
      </c>
      <c r="C159" s="289" t="s">
        <v>65</v>
      </c>
      <c r="D159" s="290">
        <f t="shared" si="0"/>
        <v>8</v>
      </c>
      <c r="E159" s="291">
        <f t="shared" si="0"/>
        <v>6</v>
      </c>
      <c r="F159" s="292">
        <f t="shared" si="0"/>
        <v>2</v>
      </c>
      <c r="G159" s="292">
        <f t="shared" si="0"/>
        <v>8</v>
      </c>
      <c r="H159" s="293" t="s">
        <v>65</v>
      </c>
      <c r="I159" s="293" t="s">
        <v>65</v>
      </c>
      <c r="J159" s="294">
        <f t="shared" si="1"/>
        <v>120</v>
      </c>
      <c r="K159" s="292">
        <f t="shared" si="1"/>
        <v>0</v>
      </c>
      <c r="L159" s="292">
        <f t="shared" si="1"/>
        <v>120</v>
      </c>
      <c r="M159" s="270">
        <f t="shared" si="1"/>
        <v>30</v>
      </c>
    </row>
    <row r="160" spans="1:13" s="278" customFormat="1" ht="24.75" thickBot="1">
      <c r="A160" s="279"/>
      <c r="B160" s="264" t="s">
        <v>163</v>
      </c>
      <c r="C160" s="281" t="s">
        <v>65</v>
      </c>
      <c r="D160" s="282">
        <f t="shared" si="0"/>
        <v>42</v>
      </c>
      <c r="E160" s="283">
        <f t="shared" si="0"/>
        <v>16.5</v>
      </c>
      <c r="F160" s="284">
        <f t="shared" si="0"/>
        <v>25.5</v>
      </c>
      <c r="G160" s="284">
        <f t="shared" si="0"/>
        <v>8</v>
      </c>
      <c r="H160" s="284" t="s">
        <v>65</v>
      </c>
      <c r="I160" s="284" t="s">
        <v>65</v>
      </c>
      <c r="J160" s="285">
        <f>SUM(J62,J121)</f>
        <v>330</v>
      </c>
      <c r="K160" s="284">
        <f>SUM(K62,K121)</f>
        <v>105</v>
      </c>
      <c r="L160" s="284">
        <f>SUM(L62,L121)</f>
        <v>225</v>
      </c>
      <c r="M160" s="286">
        <f>SUM(M62,M9+M121)</f>
        <v>82.5</v>
      </c>
    </row>
    <row r="161" spans="1:16" s="278" customFormat="1" thickBot="1">
      <c r="A161" s="275" t="s">
        <v>61</v>
      </c>
      <c r="B161" s="269" t="s">
        <v>66</v>
      </c>
      <c r="C161" s="349"/>
      <c r="D161" s="349"/>
      <c r="E161" s="349"/>
      <c r="F161" s="349"/>
      <c r="G161" s="349"/>
      <c r="H161" s="349"/>
      <c r="I161" s="349"/>
      <c r="J161" s="349"/>
      <c r="K161" s="276"/>
      <c r="L161" s="276"/>
      <c r="M161" s="277"/>
    </row>
    <row r="162" spans="1:16" s="278" customFormat="1" ht="12">
      <c r="A162" s="389">
        <v>1</v>
      </c>
      <c r="B162" s="388" t="s">
        <v>34</v>
      </c>
      <c r="C162" s="374" t="s">
        <v>65</v>
      </c>
      <c r="D162" s="372">
        <v>0.25</v>
      </c>
      <c r="E162" s="372">
        <v>0.25</v>
      </c>
      <c r="F162" s="312">
        <v>0</v>
      </c>
      <c r="G162" s="373">
        <v>0</v>
      </c>
      <c r="H162" s="312" t="s">
        <v>65</v>
      </c>
      <c r="I162" s="312" t="s">
        <v>65</v>
      </c>
      <c r="J162" s="371">
        <v>2</v>
      </c>
      <c r="K162" s="312">
        <v>2</v>
      </c>
      <c r="L162" s="312">
        <v>0</v>
      </c>
      <c r="M162" s="313">
        <v>0</v>
      </c>
    </row>
    <row r="163" spans="1:16" s="278" customFormat="1" ht="12">
      <c r="A163" s="341">
        <v>2</v>
      </c>
      <c r="B163" s="342" t="s">
        <v>76</v>
      </c>
      <c r="C163" s="375" t="s">
        <v>65</v>
      </c>
      <c r="D163" s="316">
        <v>0.25</v>
      </c>
      <c r="E163" s="316">
        <v>0.25</v>
      </c>
      <c r="F163" s="317">
        <v>0</v>
      </c>
      <c r="G163" s="370">
        <v>0</v>
      </c>
      <c r="H163" s="317" t="s">
        <v>65</v>
      </c>
      <c r="I163" s="317" t="s">
        <v>65</v>
      </c>
      <c r="J163" s="343">
        <v>2</v>
      </c>
      <c r="K163" s="317">
        <v>2</v>
      </c>
      <c r="L163" s="317">
        <v>0</v>
      </c>
      <c r="M163" s="319">
        <v>0</v>
      </c>
    </row>
    <row r="164" spans="1:16" s="278" customFormat="1" ht="12">
      <c r="A164" s="341">
        <v>3</v>
      </c>
      <c r="B164" s="342" t="s">
        <v>35</v>
      </c>
      <c r="C164" s="375" t="s">
        <v>65</v>
      </c>
      <c r="D164" s="316">
        <v>0.5</v>
      </c>
      <c r="E164" s="316">
        <v>0.5</v>
      </c>
      <c r="F164" s="317">
        <v>0</v>
      </c>
      <c r="G164" s="370">
        <v>0</v>
      </c>
      <c r="H164" s="317" t="s">
        <v>65</v>
      </c>
      <c r="I164" s="317" t="s">
        <v>65</v>
      </c>
      <c r="J164" s="343">
        <v>4</v>
      </c>
      <c r="K164" s="317">
        <v>4</v>
      </c>
      <c r="L164" s="317">
        <v>0</v>
      </c>
      <c r="M164" s="319">
        <v>0</v>
      </c>
    </row>
    <row r="165" spans="1:16" s="278" customFormat="1" thickBot="1">
      <c r="A165" s="358">
        <v>4</v>
      </c>
      <c r="B165" s="345" t="s">
        <v>36</v>
      </c>
      <c r="C165" s="376" t="s">
        <v>65</v>
      </c>
      <c r="D165" s="260">
        <v>0.5</v>
      </c>
      <c r="E165" s="260">
        <v>0.5</v>
      </c>
      <c r="F165" s="261">
        <v>0</v>
      </c>
      <c r="G165" s="377">
        <v>0</v>
      </c>
      <c r="H165" s="261" t="s">
        <v>65</v>
      </c>
      <c r="I165" s="261" t="s">
        <v>65</v>
      </c>
      <c r="J165" s="346">
        <v>4</v>
      </c>
      <c r="K165" s="261">
        <v>4</v>
      </c>
      <c r="L165" s="261">
        <v>0</v>
      </c>
      <c r="M165" s="327">
        <v>0</v>
      </c>
    </row>
    <row r="166" spans="1:16" s="320" customFormat="1" thickBot="1">
      <c r="A166" s="296" t="s">
        <v>62</v>
      </c>
      <c r="B166" s="390"/>
      <c r="C166" s="281"/>
      <c r="D166" s="283">
        <v>3</v>
      </c>
      <c r="E166" s="284">
        <v>0</v>
      </c>
      <c r="F166" s="284">
        <v>3</v>
      </c>
      <c r="G166" s="284">
        <v>3</v>
      </c>
      <c r="H166" s="284" t="s">
        <v>65</v>
      </c>
      <c r="I166" s="284" t="s">
        <v>65</v>
      </c>
      <c r="J166" s="284">
        <v>160</v>
      </c>
      <c r="K166" s="284">
        <v>0</v>
      </c>
      <c r="L166" s="284">
        <v>0</v>
      </c>
      <c r="M166" s="286">
        <v>160</v>
      </c>
      <c r="N166" s="387"/>
    </row>
    <row r="167" spans="1:16" s="151" customFormat="1">
      <c r="A167" s="204"/>
      <c r="B167" s="204"/>
      <c r="C167" s="66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</row>
    <row r="168" spans="1:16" s="151" customFormat="1" ht="13.5" thickBot="1">
      <c r="A168" s="266"/>
      <c r="B168" s="266"/>
      <c r="C168" s="66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</row>
    <row r="169" spans="1:16" s="278" customFormat="1" ht="12">
      <c r="A169" s="321" t="s">
        <v>7</v>
      </c>
      <c r="B169" s="322" t="s">
        <v>38</v>
      </c>
      <c r="C169" s="323"/>
      <c r="D169" s="399" t="s">
        <v>33</v>
      </c>
      <c r="E169" s="403"/>
      <c r="F169" s="399" t="s">
        <v>56</v>
      </c>
      <c r="G169" s="400"/>
      <c r="H169" s="269"/>
      <c r="I169" s="324" t="s">
        <v>8</v>
      </c>
      <c r="J169" s="267" t="s">
        <v>25</v>
      </c>
      <c r="K169" s="268"/>
      <c r="L169" s="268"/>
      <c r="M169" s="325"/>
      <c r="N169" s="271"/>
      <c r="O169" s="271"/>
      <c r="P169" s="271"/>
    </row>
    <row r="170" spans="1:16" s="278" customFormat="1" ht="12">
      <c r="A170" s="326"/>
      <c r="B170" s="269" t="s">
        <v>37</v>
      </c>
      <c r="C170" s="276"/>
      <c r="D170" s="275" t="s">
        <v>39</v>
      </c>
      <c r="E170" s="377" t="s">
        <v>55</v>
      </c>
      <c r="F170" s="385" t="s">
        <v>39</v>
      </c>
      <c r="G170" s="328" t="s">
        <v>55</v>
      </c>
      <c r="H170" s="175"/>
      <c r="I170" s="302"/>
      <c r="J170" s="329" t="s">
        <v>28</v>
      </c>
      <c r="K170" s="175"/>
      <c r="L170" s="175"/>
      <c r="M170" s="270" t="s">
        <v>55</v>
      </c>
      <c r="O170" s="271"/>
      <c r="P170" s="271"/>
    </row>
    <row r="171" spans="1:16" s="278" customFormat="1" thickBot="1">
      <c r="A171" s="245"/>
      <c r="B171" s="272" t="s">
        <v>70</v>
      </c>
      <c r="C171" s="309"/>
      <c r="D171" s="275"/>
      <c r="E171" s="381"/>
      <c r="F171" s="302"/>
      <c r="G171" s="330"/>
      <c r="H171" s="175"/>
      <c r="I171" s="302"/>
      <c r="J171" s="273" t="s">
        <v>24</v>
      </c>
      <c r="K171" s="175"/>
      <c r="L171" s="175"/>
      <c r="M171" s="330"/>
      <c r="O171" s="271"/>
      <c r="P171" s="271"/>
    </row>
    <row r="172" spans="1:16" s="278" customFormat="1" thickBot="1">
      <c r="A172" s="245"/>
      <c r="B172" s="297" t="s">
        <v>71</v>
      </c>
      <c r="C172" s="298"/>
      <c r="D172" s="331">
        <f>SUM(D139)</f>
        <v>120</v>
      </c>
      <c r="E172" s="285">
        <v>100</v>
      </c>
      <c r="F172" s="386">
        <v>3000</v>
      </c>
      <c r="G172" s="286">
        <v>100</v>
      </c>
      <c r="H172" s="175"/>
      <c r="I172" s="391" t="s">
        <v>57</v>
      </c>
      <c r="J172" s="392"/>
      <c r="K172" s="392"/>
      <c r="L172" s="392"/>
      <c r="M172" s="314"/>
    </row>
    <row r="173" spans="1:16" s="278" customFormat="1" ht="12">
      <c r="A173" s="320">
        <v>1</v>
      </c>
      <c r="B173" s="175" t="s">
        <v>21</v>
      </c>
      <c r="C173" s="276"/>
      <c r="D173" s="332"/>
      <c r="E173" s="348"/>
      <c r="F173" s="332" t="s">
        <v>151</v>
      </c>
      <c r="G173" s="270"/>
      <c r="H173" s="175"/>
      <c r="I173" s="333">
        <v>1</v>
      </c>
      <c r="J173" s="175" t="s">
        <v>106</v>
      </c>
      <c r="K173" s="175"/>
      <c r="L173" s="175"/>
      <c r="M173" s="330">
        <v>100</v>
      </c>
    </row>
    <row r="174" spans="1:16" s="278" customFormat="1" ht="12">
      <c r="A174" s="334"/>
      <c r="B174" s="335" t="s">
        <v>84</v>
      </c>
      <c r="C174" s="336"/>
      <c r="D174" s="337">
        <f>SUM(E139)</f>
        <v>65.5</v>
      </c>
      <c r="E174" s="355">
        <v>54.58</v>
      </c>
      <c r="F174" s="337">
        <f>SUM(J139,M139)</f>
        <v>1622</v>
      </c>
      <c r="G174" s="339">
        <v>54.06</v>
      </c>
      <c r="H174" s="175"/>
      <c r="I174" s="340"/>
      <c r="J174" s="175"/>
      <c r="K174" s="175"/>
      <c r="L174" s="175"/>
      <c r="M174" s="330"/>
    </row>
    <row r="175" spans="1:16" s="278" customFormat="1" ht="12">
      <c r="A175" s="341">
        <v>2</v>
      </c>
      <c r="B175" s="342" t="s">
        <v>19</v>
      </c>
      <c r="C175" s="343"/>
      <c r="D175" s="318">
        <f>SUM(D146)</f>
        <v>11.5</v>
      </c>
      <c r="E175" s="370">
        <v>9.16</v>
      </c>
      <c r="F175" s="318">
        <f>SUM(J146)</f>
        <v>120</v>
      </c>
      <c r="G175" s="319">
        <v>4</v>
      </c>
      <c r="H175" s="175"/>
      <c r="I175" s="340" t="s">
        <v>40</v>
      </c>
      <c r="J175" s="175"/>
      <c r="K175" s="175"/>
      <c r="L175" s="175"/>
      <c r="M175" s="330"/>
    </row>
    <row r="176" spans="1:16" s="278" customFormat="1" ht="12">
      <c r="A176" s="344">
        <v>3</v>
      </c>
      <c r="B176" s="345" t="s">
        <v>22</v>
      </c>
      <c r="C176" s="346"/>
      <c r="D176" s="347"/>
      <c r="E176" s="377"/>
      <c r="F176" s="347"/>
      <c r="G176" s="327"/>
      <c r="H176" s="175"/>
      <c r="I176" s="340"/>
      <c r="J176" s="406"/>
      <c r="K176" s="407"/>
      <c r="L176" s="407"/>
      <c r="M176" s="330"/>
    </row>
    <row r="177" spans="1:13" s="278" customFormat="1" ht="24">
      <c r="A177" s="334"/>
      <c r="B177" s="350" t="s">
        <v>114</v>
      </c>
      <c r="C177" s="351"/>
      <c r="D177" s="337">
        <f>SUM(G139)</f>
        <v>13</v>
      </c>
      <c r="E177" s="382">
        <v>10.83</v>
      </c>
      <c r="F177" s="337">
        <f>SUM(J143,J147,J151,J155,J159)</f>
        <v>120</v>
      </c>
      <c r="G177" s="338">
        <v>4</v>
      </c>
      <c r="H177" s="175"/>
      <c r="I177" s="340"/>
      <c r="J177" s="406"/>
      <c r="K177" s="407"/>
      <c r="L177" s="407"/>
      <c r="M177" s="330"/>
    </row>
    <row r="178" spans="1:13" s="278" customFormat="1" ht="12">
      <c r="A178" s="344">
        <v>4</v>
      </c>
      <c r="B178" s="345" t="s">
        <v>23</v>
      </c>
      <c r="C178" s="346"/>
      <c r="D178" s="347">
        <v>1.5</v>
      </c>
      <c r="E178" s="377">
        <v>1.25</v>
      </c>
      <c r="F178" s="347">
        <v>12</v>
      </c>
      <c r="G178" s="327">
        <v>0.4</v>
      </c>
      <c r="H178" s="175"/>
      <c r="I178" s="340"/>
      <c r="J178" s="406"/>
      <c r="K178" s="407"/>
      <c r="L178" s="407"/>
      <c r="M178" s="330"/>
    </row>
    <row r="179" spans="1:13" s="278" customFormat="1" ht="12">
      <c r="A179" s="334"/>
      <c r="B179" s="335" t="s">
        <v>20</v>
      </c>
      <c r="C179" s="336"/>
      <c r="D179" s="337"/>
      <c r="E179" s="355"/>
      <c r="F179" s="337"/>
      <c r="G179" s="338"/>
      <c r="H179" s="175"/>
      <c r="I179" s="340"/>
      <c r="J179" s="406"/>
      <c r="K179" s="407"/>
      <c r="L179" s="407"/>
      <c r="M179" s="330"/>
    </row>
    <row r="180" spans="1:13" s="278" customFormat="1" ht="12">
      <c r="A180" s="341">
        <v>5</v>
      </c>
      <c r="B180" s="352" t="s">
        <v>83</v>
      </c>
      <c r="C180" s="353"/>
      <c r="D180" s="318">
        <f>SUM(D144,D148,D152,D156,D160)</f>
        <v>44</v>
      </c>
      <c r="E180" s="370">
        <v>36.659999999999997</v>
      </c>
      <c r="F180" s="318">
        <f>SUM(J144,J148,J152,J156,J160)</f>
        <v>360</v>
      </c>
      <c r="G180" s="319">
        <v>12</v>
      </c>
      <c r="H180" s="175"/>
      <c r="I180" s="340"/>
      <c r="J180" s="406"/>
      <c r="K180" s="407"/>
      <c r="L180" s="407"/>
      <c r="M180" s="330"/>
    </row>
    <row r="181" spans="1:13" s="278" customFormat="1" ht="12">
      <c r="A181" s="354">
        <v>6</v>
      </c>
      <c r="B181" s="342" t="s">
        <v>59</v>
      </c>
      <c r="C181" s="343"/>
      <c r="D181" s="318">
        <v>3</v>
      </c>
      <c r="E181" s="383">
        <v>2.5</v>
      </c>
      <c r="F181" s="318">
        <v>160</v>
      </c>
      <c r="G181" s="319">
        <v>5.3</v>
      </c>
      <c r="I181" s="310"/>
      <c r="J181" s="408"/>
      <c r="K181" s="409"/>
      <c r="L181" s="409"/>
      <c r="M181" s="311"/>
    </row>
    <row r="182" spans="1:13" s="278" customFormat="1" thickBot="1">
      <c r="A182" s="356">
        <v>7</v>
      </c>
      <c r="B182" s="345" t="s">
        <v>58</v>
      </c>
      <c r="C182" s="346"/>
      <c r="D182" s="332">
        <v>0</v>
      </c>
      <c r="E182" s="348">
        <v>0</v>
      </c>
      <c r="F182" s="332">
        <v>0</v>
      </c>
      <c r="G182" s="270">
        <v>0</v>
      </c>
      <c r="I182" s="404" t="s">
        <v>69</v>
      </c>
      <c r="J182" s="405"/>
      <c r="K182" s="405"/>
      <c r="L182" s="405"/>
      <c r="M182" s="357">
        <v>100</v>
      </c>
    </row>
    <row r="183" spans="1:13" s="278" customFormat="1" ht="12">
      <c r="A183" s="354">
        <v>8</v>
      </c>
      <c r="B183" s="393" t="s">
        <v>159</v>
      </c>
      <c r="C183" s="393"/>
      <c r="D183" s="315">
        <v>2</v>
      </c>
      <c r="E183" s="370">
        <v>1.66</v>
      </c>
      <c r="F183" s="315">
        <v>30</v>
      </c>
      <c r="G183" s="319">
        <v>1</v>
      </c>
    </row>
    <row r="184" spans="1:13" s="278" customFormat="1" ht="27.75" customHeight="1" thickBot="1">
      <c r="A184" s="358">
        <v>9</v>
      </c>
      <c r="B184" s="394" t="s">
        <v>160</v>
      </c>
      <c r="C184" s="394"/>
      <c r="D184" s="359">
        <v>0</v>
      </c>
      <c r="E184" s="384">
        <v>0</v>
      </c>
      <c r="F184" s="359">
        <v>0</v>
      </c>
      <c r="G184" s="360">
        <v>0</v>
      </c>
    </row>
    <row r="185" spans="1:13" s="151" customFormat="1">
      <c r="A185" s="204"/>
      <c r="B185" s="274"/>
      <c r="C185" s="274"/>
      <c r="D185" s="274"/>
      <c r="E185" s="274"/>
      <c r="F185" s="274"/>
      <c r="G185" s="274"/>
      <c r="H185" s="204"/>
      <c r="I185" s="204"/>
      <c r="J185" s="204"/>
      <c r="K185" s="204"/>
      <c r="L185" s="204"/>
      <c r="M185" s="204"/>
    </row>
    <row r="186" spans="1:13" s="151" customFormat="1" ht="15.75">
      <c r="A186" s="204"/>
      <c r="B186" s="395" t="s">
        <v>156</v>
      </c>
      <c r="C186" s="395"/>
      <c r="D186" s="395"/>
      <c r="E186" s="395"/>
      <c r="F186" s="395"/>
      <c r="G186" s="395"/>
      <c r="H186" s="395"/>
      <c r="I186" s="395"/>
      <c r="J186" s="395"/>
      <c r="K186" s="395"/>
      <c r="L186" s="395"/>
      <c r="M186" s="395"/>
    </row>
    <row r="187" spans="1:13" s="151" customFormat="1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</row>
    <row r="188" spans="1:13" s="151" customFormat="1">
      <c r="A188" s="204"/>
      <c r="B188" s="266" t="s">
        <v>152</v>
      </c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</row>
    <row r="189" spans="1:13" s="151" customFormat="1">
      <c r="A189" s="204"/>
      <c r="B189" s="266" t="s">
        <v>149</v>
      </c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</row>
    <row r="190" spans="1:13" s="278" customFormat="1" ht="12">
      <c r="B190" s="361" t="s">
        <v>130</v>
      </c>
      <c r="C190" s="362" t="s">
        <v>8</v>
      </c>
      <c r="D190" s="363">
        <v>2</v>
      </c>
      <c r="E190" s="363">
        <v>1.5</v>
      </c>
      <c r="F190" s="363">
        <v>0.5</v>
      </c>
      <c r="G190" s="363">
        <v>0</v>
      </c>
      <c r="H190" s="363" t="s">
        <v>86</v>
      </c>
      <c r="I190" s="363" t="s">
        <v>89</v>
      </c>
      <c r="J190" s="363">
        <v>30</v>
      </c>
      <c r="K190" s="363">
        <v>15</v>
      </c>
      <c r="L190" s="363">
        <v>15</v>
      </c>
      <c r="M190" s="363">
        <v>7.5</v>
      </c>
    </row>
    <row r="191" spans="1:13" s="278" customFormat="1" ht="12">
      <c r="B191" s="361" t="s">
        <v>95</v>
      </c>
      <c r="C191" s="363" t="s">
        <v>11</v>
      </c>
      <c r="D191" s="363">
        <v>2</v>
      </c>
      <c r="E191" s="363">
        <v>1.5</v>
      </c>
      <c r="F191" s="363">
        <v>0.5</v>
      </c>
      <c r="G191" s="363">
        <v>0</v>
      </c>
      <c r="H191" s="363" t="s">
        <v>86</v>
      </c>
      <c r="I191" s="363" t="s">
        <v>100</v>
      </c>
      <c r="J191" s="363">
        <v>30</v>
      </c>
      <c r="K191" s="363">
        <v>15</v>
      </c>
      <c r="L191" s="363">
        <v>15</v>
      </c>
      <c r="M191" s="363">
        <v>7.5</v>
      </c>
    </row>
    <row r="192" spans="1:13" s="278" customFormat="1" ht="12">
      <c r="B192" s="364" t="s">
        <v>161</v>
      </c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</row>
    <row r="193" spans="1:13" s="278" customFormat="1" ht="12">
      <c r="B193" s="361" t="s">
        <v>102</v>
      </c>
      <c r="C193" s="363" t="s">
        <v>10</v>
      </c>
      <c r="D193" s="363">
        <v>2</v>
      </c>
      <c r="E193" s="363">
        <v>1.5</v>
      </c>
      <c r="F193" s="363">
        <v>0.5</v>
      </c>
      <c r="G193" s="363">
        <v>0</v>
      </c>
      <c r="H193" s="363" t="s">
        <v>86</v>
      </c>
      <c r="I193" s="363" t="s">
        <v>100</v>
      </c>
      <c r="J193" s="363">
        <v>30</v>
      </c>
      <c r="K193" s="363">
        <v>15</v>
      </c>
      <c r="L193" s="363">
        <v>15</v>
      </c>
      <c r="M193" s="363">
        <v>7.5</v>
      </c>
    </row>
    <row r="194" spans="1:13" s="278" customFormat="1" ht="12">
      <c r="B194" s="361" t="s">
        <v>136</v>
      </c>
      <c r="C194" s="363" t="s">
        <v>10</v>
      </c>
      <c r="D194" s="363">
        <v>2</v>
      </c>
      <c r="E194" s="363">
        <v>1.5</v>
      </c>
      <c r="F194" s="363">
        <v>0.5</v>
      </c>
      <c r="G194" s="363">
        <v>0</v>
      </c>
      <c r="H194" s="363" t="s">
        <v>86</v>
      </c>
      <c r="I194" s="363" t="s">
        <v>100</v>
      </c>
      <c r="J194" s="363">
        <v>30</v>
      </c>
      <c r="K194" s="363">
        <v>15</v>
      </c>
      <c r="L194" s="363">
        <v>15</v>
      </c>
      <c r="M194" s="363">
        <v>7.5</v>
      </c>
    </row>
    <row r="195" spans="1:13" s="278" customFormat="1" ht="12">
      <c r="B195" s="366" t="s">
        <v>101</v>
      </c>
      <c r="C195" s="363" t="s">
        <v>11</v>
      </c>
      <c r="D195" s="363">
        <v>2</v>
      </c>
      <c r="E195" s="363">
        <v>1.5</v>
      </c>
      <c r="F195" s="363">
        <v>0.5</v>
      </c>
      <c r="G195" s="363">
        <v>0</v>
      </c>
      <c r="H195" s="363" t="s">
        <v>86</v>
      </c>
      <c r="I195" s="363" t="s">
        <v>100</v>
      </c>
      <c r="J195" s="363">
        <v>30</v>
      </c>
      <c r="K195" s="363">
        <v>15</v>
      </c>
      <c r="L195" s="363">
        <v>15</v>
      </c>
      <c r="M195" s="363">
        <v>7.5</v>
      </c>
    </row>
    <row r="196" spans="1:13" s="278" customFormat="1" ht="12">
      <c r="B196" s="366" t="s">
        <v>137</v>
      </c>
      <c r="C196" s="363" t="s">
        <v>11</v>
      </c>
      <c r="D196" s="363">
        <v>2</v>
      </c>
      <c r="E196" s="363">
        <v>1.5</v>
      </c>
      <c r="F196" s="363">
        <v>0.5</v>
      </c>
      <c r="G196" s="363">
        <v>0</v>
      </c>
      <c r="H196" s="363" t="s">
        <v>86</v>
      </c>
      <c r="I196" s="363" t="s">
        <v>100</v>
      </c>
      <c r="J196" s="363">
        <v>30</v>
      </c>
      <c r="K196" s="363">
        <v>15</v>
      </c>
      <c r="L196" s="363">
        <v>15</v>
      </c>
      <c r="M196" s="363">
        <v>7.5</v>
      </c>
    </row>
    <row r="197" spans="1:13" s="278" customFormat="1" ht="24">
      <c r="B197" s="366" t="s">
        <v>103</v>
      </c>
      <c r="C197" s="363" t="s">
        <v>11</v>
      </c>
      <c r="D197" s="363">
        <v>2</v>
      </c>
      <c r="E197" s="363">
        <v>1.5</v>
      </c>
      <c r="F197" s="363">
        <v>0.5</v>
      </c>
      <c r="G197" s="363">
        <v>0</v>
      </c>
      <c r="H197" s="363" t="s">
        <v>86</v>
      </c>
      <c r="I197" s="363" t="s">
        <v>100</v>
      </c>
      <c r="J197" s="363">
        <v>30</v>
      </c>
      <c r="K197" s="363">
        <v>15</v>
      </c>
      <c r="L197" s="363">
        <v>15</v>
      </c>
      <c r="M197" s="363">
        <v>7.5</v>
      </c>
    </row>
    <row r="198" spans="1:13" s="278" customFormat="1" ht="12">
      <c r="B198" s="366" t="s">
        <v>154</v>
      </c>
      <c r="C198" s="367" t="s">
        <v>11</v>
      </c>
      <c r="D198" s="317">
        <v>2</v>
      </c>
      <c r="E198" s="368">
        <v>42856</v>
      </c>
      <c r="F198" s="317" t="s">
        <v>155</v>
      </c>
      <c r="G198" s="317">
        <v>0</v>
      </c>
      <c r="H198" s="317" t="s">
        <v>146</v>
      </c>
      <c r="I198" s="317" t="s">
        <v>100</v>
      </c>
      <c r="J198" s="317">
        <v>30</v>
      </c>
      <c r="K198" s="317">
        <v>15</v>
      </c>
      <c r="L198" s="317">
        <v>15</v>
      </c>
      <c r="M198" s="317">
        <v>7.5</v>
      </c>
    </row>
    <row r="199" spans="1:13" s="151" customFormat="1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</row>
    <row r="200" spans="1:13" s="151" customFormat="1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</row>
    <row r="201" spans="1:13" s="151" customFormat="1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</row>
    <row r="202" spans="1:13"/>
    <row r="203" spans="1:13"/>
    <row r="204" spans="1:13"/>
    <row r="205" spans="1:13"/>
    <row r="206" spans="1:13"/>
    <row r="207" spans="1:13"/>
    <row r="208" spans="1:13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</sheetData>
  <mergeCells count="32">
    <mergeCell ref="D132:F132"/>
    <mergeCell ref="J11:M11"/>
    <mergeCell ref="B131:E131"/>
    <mergeCell ref="A1:M1"/>
    <mergeCell ref="D11:F11"/>
    <mergeCell ref="K12:L12"/>
    <mergeCell ref="A2:M2"/>
    <mergeCell ref="D76:F76"/>
    <mergeCell ref="J76:M76"/>
    <mergeCell ref="K77:L77"/>
    <mergeCell ref="A72:B72"/>
    <mergeCell ref="A123:B123"/>
    <mergeCell ref="A126:B126"/>
    <mergeCell ref="K13:K15"/>
    <mergeCell ref="L13:L14"/>
    <mergeCell ref="J132:M132"/>
    <mergeCell ref="I172:L172"/>
    <mergeCell ref="B183:C183"/>
    <mergeCell ref="B184:C184"/>
    <mergeCell ref="B186:M186"/>
    <mergeCell ref="K133:L133"/>
    <mergeCell ref="A139:B139"/>
    <mergeCell ref="F169:G169"/>
    <mergeCell ref="A140:B140"/>
    <mergeCell ref="D169:E169"/>
    <mergeCell ref="I182:L182"/>
    <mergeCell ref="J176:L176"/>
    <mergeCell ref="J177:L177"/>
    <mergeCell ref="J178:L178"/>
    <mergeCell ref="J179:L179"/>
    <mergeCell ref="J180:L180"/>
    <mergeCell ref="J181:L181"/>
  </mergeCells>
  <phoneticPr fontId="0" type="noConversion"/>
  <pageMargins left="0.70866141732283472" right="0.70866141732283472" top="0.74803149606299213" bottom="0.70866141732283472" header="0.31496062992125984" footer="0.31496062992125984"/>
  <pageSetup paperSize="9" scale="92" fitToHeight="0" orientation="landscape" horizontalDpi="4294967294" r:id="rId1"/>
  <headerFooter alignWithMargins="0"/>
  <rowBreaks count="5" manualBreakCount="5">
    <brk id="38" max="13" man="1"/>
    <brk id="73" max="13" man="1"/>
    <brk id="108" max="13" man="1"/>
    <brk id="130" max="16383" man="1"/>
    <brk id="166" max="13" man="1"/>
  </rowBreaks>
  <colBreaks count="1" manualBreakCount="1">
    <brk id="13" max="2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ŁOŻYŃSKI</dc:creator>
  <cp:lastModifiedBy>ADS</cp:lastModifiedBy>
  <cp:lastPrinted>2017-05-23T09:26:14Z</cp:lastPrinted>
  <dcterms:created xsi:type="dcterms:W3CDTF">2011-12-11T10:20:19Z</dcterms:created>
  <dcterms:modified xsi:type="dcterms:W3CDTF">2017-10-05T12:04:54Z</dcterms:modified>
</cp:coreProperties>
</file>