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<sst xmlns="http://schemas.openxmlformats.org/spreadsheetml/2006/main" count="565" uniqueCount="160">
  <si>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</si>
  <si>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</si>
  <si>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</si>
  <si>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</si>
  <si>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</si>
  <si>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</si>
  <si>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</si>
  <si>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</si>
  <si>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</si>
  <si>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</si>
  <si>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</si>
  <si>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</si>
  <si>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</si>
  <si>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</si>
  <si>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</si>
  <si>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</si>
  <si>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</si>
  <si>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</si>
  <si>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</si>
  <si>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</si>
  <si>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</si>
  <si>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praca</t>
  </si>
  <si>
    <t>Ergonomia</t>
  </si>
  <si>
    <t>Etykieta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</si>
  <si>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</si>
  <si>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</si>
  <si>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</si>
  <si>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</si>
  <si>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</si>
  <si>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</si>
  <si>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</si>
  <si>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</si>
  <si>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</si>
  <si>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</si>
  <si>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</si>
  <si>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</si>
  <si>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</si>
  <si>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</si>
  <si>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</si>
  <si>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</si>
  <si>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V</t>
  </si>
  <si>
    <t>VI</t>
  </si>
  <si>
    <t>VII Praktyka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</si>
  <si>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</si>
  <si>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</si>
  <si>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</si>
  <si>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</si>
  <si>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</si>
  <si>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</si>
  <si>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t>Ochrona  własności intelektualnej</t>
  </si>
  <si>
    <t>Liczba pkt ECTS/ godz.dyd.   (ogółem)</t>
  </si>
  <si>
    <t>Z/o</t>
  </si>
  <si>
    <t>Historia myśli ustrojowo-administracyjnej i socjologiczno-ekonomicznej</t>
  </si>
  <si>
    <t>E</t>
  </si>
  <si>
    <t>Zasady ustroju politycznego państwa</t>
  </si>
  <si>
    <t>Postępowanie sądowo-administracyjne</t>
  </si>
  <si>
    <t>Etyka urzędnicza</t>
  </si>
  <si>
    <t>Organy Unii Europejskiej</t>
  </si>
  <si>
    <t>Prawo umów handlowych</t>
  </si>
  <si>
    <t>Publiczne prawo konkurencji</t>
  </si>
  <si>
    <t>Prawo przedsiębiorstw publicznych</t>
  </si>
  <si>
    <t>Prawne aspekty bioetyki</t>
  </si>
  <si>
    <t xml:space="preserve"> Plan studiów na kierunku ADMINISTRACJA</t>
  </si>
  <si>
    <r>
      <t xml:space="preserve">Profil kształcenia: </t>
    </r>
    <r>
      <rPr>
        <b/>
        <sz val="10"/>
        <rFont val="Arial"/>
        <family val="2"/>
      </rPr>
      <t>ogólnoakademicki</t>
    </r>
  </si>
  <si>
    <r>
      <rPr>
        <sz val="10"/>
        <rFont val="Arial"/>
        <family val="2"/>
      </rPr>
      <t>Forma studiów</t>
    </r>
    <r>
      <rPr>
        <b/>
        <sz val="10"/>
        <rFont val="Arial"/>
        <family val="2"/>
      </rPr>
      <t>:  stacjonarne</t>
    </r>
  </si>
  <si>
    <r>
      <t>Forma kształcenia/poziom studiów:</t>
    </r>
    <r>
      <rPr>
        <b/>
        <sz val="10"/>
        <rFont val="Arial"/>
        <family val="2"/>
      </rPr>
      <t xml:space="preserve"> II stopnia</t>
    </r>
  </si>
  <si>
    <r>
      <t xml:space="preserve">Uzyskane kwalifikacje: </t>
    </r>
    <r>
      <rPr>
        <b/>
        <sz val="10"/>
        <rFont val="Arial"/>
        <family val="2"/>
      </rPr>
      <t xml:space="preserve"> II stopnia</t>
    </r>
  </si>
  <si>
    <r>
      <t xml:space="preserve">Obszar kształcenia </t>
    </r>
    <r>
      <rPr>
        <b/>
        <sz val="10"/>
        <rFont val="Arial"/>
        <family val="2"/>
      </rPr>
      <t>nauki społeczne</t>
    </r>
  </si>
  <si>
    <t xml:space="preserve">Rok studiów I       </t>
  </si>
  <si>
    <r>
      <t xml:space="preserve">Liczba pkt ECTS/ godz.dyd.  </t>
    </r>
    <r>
      <rPr>
        <b/>
        <sz val="9"/>
        <rFont val="Arial"/>
        <family val="2"/>
      </rPr>
      <t>w semestrze I</t>
    </r>
  </si>
  <si>
    <r>
      <t xml:space="preserve">Liczba pkt ECTS/ godz.dyd.  </t>
    </r>
    <r>
      <rPr>
        <b/>
        <sz val="9"/>
        <rFont val="Arial"/>
        <family val="2"/>
      </rPr>
      <t>w semestrze II</t>
    </r>
  </si>
  <si>
    <t>Prawo porównawcze publiczne</t>
  </si>
  <si>
    <t>Fundusze strukturalne i system finansowania projektów UE</t>
  </si>
  <si>
    <t>Prawo karne</t>
  </si>
  <si>
    <t>Postępowanie karne</t>
  </si>
  <si>
    <t>Prawo cywilne</t>
  </si>
  <si>
    <t>Prawo administracyjne</t>
  </si>
  <si>
    <t>Postępowanie administracyjne i egzekucyjne w administracji</t>
  </si>
  <si>
    <t>Prawo konstytucyjne</t>
  </si>
  <si>
    <t>Prawo wyznaniowe i administracyjne aspekty prawa kanonicznego</t>
  </si>
  <si>
    <t>Język obcy specjalistyczny</t>
  </si>
  <si>
    <t>F</t>
  </si>
  <si>
    <t>O</t>
  </si>
  <si>
    <t>Liczba pkt ECTS/ godz.dyd.  Na  I roku studiów</t>
  </si>
  <si>
    <t>Podstawy prawa pracy</t>
  </si>
  <si>
    <t>Podstawy prawa finansowego</t>
  </si>
  <si>
    <t>Seminarium magisterskie</t>
  </si>
  <si>
    <t>Orzecznictwo TK w sprawach administracyjnych</t>
  </si>
  <si>
    <t xml:space="preserve">Rok studiów II         </t>
  </si>
  <si>
    <r>
      <t>f</t>
    </r>
    <r>
      <rPr>
        <sz val="8"/>
        <rFont val="Arial"/>
        <family val="2"/>
      </rPr>
      <t>akultatywny</t>
    </r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</si>
  <si>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</si>
  <si>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</si>
  <si>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System ochrony prawnej w UE</t>
  </si>
  <si>
    <t>System ubezpieczeń społecznych</t>
  </si>
  <si>
    <t>Podstawy organizacji i zarządzania</t>
  </si>
  <si>
    <t>Finansowanie projektów w UE</t>
  </si>
  <si>
    <t>Międzynarodowe i krajowe instrumenty prawne w ochronie środowiska</t>
  </si>
  <si>
    <r>
      <t xml:space="preserve">Liczba pkt ECTS/ godz.dyd.  </t>
    </r>
    <r>
      <rPr>
        <b/>
        <sz val="9"/>
        <rFont val="Arial"/>
        <family val="2"/>
      </rPr>
      <t>w semestrze 3</t>
    </r>
  </si>
  <si>
    <r>
      <t xml:space="preserve">Liczba pkt ECTS/ godz.dyd.  </t>
    </r>
    <r>
      <rPr>
        <b/>
        <sz val="9"/>
        <rFont val="Arial"/>
        <family val="2"/>
      </rPr>
      <t>w semestrze 4</t>
    </r>
  </si>
  <si>
    <t>Liczba pkt ECTS/ godz.dyd.  na II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</si>
  <si>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</si>
  <si>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</si>
  <si>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</si>
  <si>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</si>
  <si>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</si>
  <si>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</si>
  <si>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</si>
  <si>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</si>
  <si>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</si>
  <si>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</si>
  <si>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</si>
  <si>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</si>
  <si>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</si>
  <si>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</si>
  <si>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</si>
  <si>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</si>
  <si>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</si>
  <si>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pkt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</si>
  <si>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</si>
  <si>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</si>
  <si>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</si>
  <si>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</si>
  <si>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</si>
  <si>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</si>
  <si>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</si>
  <si>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..</t>
  </si>
  <si>
    <t>o charakterze praktycznym (ćwiczeniowe,</t>
  </si>
  <si>
    <t>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</si>
  <si>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</si>
  <si>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</si>
  <si>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</si>
  <si>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</si>
  <si>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>Ogółem % punktów ECTS</t>
  </si>
  <si>
    <t>Przedmiot specjalizacyjny</t>
  </si>
  <si>
    <t>Z</t>
  </si>
  <si>
    <t>Bioetyka medycyny</t>
  </si>
  <si>
    <t>Archiwistyka</t>
  </si>
  <si>
    <t>Polityka karna UE</t>
  </si>
  <si>
    <t>Ekonomiczna analiza prawa</t>
  </si>
  <si>
    <t>Administracja publiczna a prawa człowieka</t>
  </si>
  <si>
    <t>Polityka wyznaniowa UE</t>
  </si>
  <si>
    <t>Europejskie prawo administracyjne</t>
  </si>
  <si>
    <t>Polityka społeczna</t>
  </si>
  <si>
    <t>Przedmioty specjalizacyjne I rok</t>
  </si>
  <si>
    <t>Źródła prawa polskiego</t>
  </si>
  <si>
    <t>Mediacja w sprawach karnych</t>
  </si>
  <si>
    <t>Szkolenie w zakresie bezpieczeństwa i higieny pracy</t>
  </si>
  <si>
    <t>1182+352,5</t>
  </si>
  <si>
    <t>Przedmioty specjalizacyjne II rok</t>
  </si>
  <si>
    <t>Obowiązuje od roku akademickiego 2017/2018</t>
  </si>
  <si>
    <t>Przedmiot specjalizacyjny/Przedmiot specjalizacyjny w języku angielskim</t>
  </si>
  <si>
    <t>Załącznik do planu studiów na kierunku Administracja II stopnia (od roku akad. 2017/2018)</t>
  </si>
  <si>
    <t>Technologie informacyjne w administracji</t>
  </si>
  <si>
    <t>The history of American Legal System</t>
  </si>
  <si>
    <t>Seminarium magisterskie i praca magisterska</t>
  </si>
  <si>
    <t>z</t>
  </si>
  <si>
    <t>f</t>
  </si>
  <si>
    <t>zajęcia z języka obcego</t>
  </si>
  <si>
    <t>przedmioty z obszaru nauk humanistycznych lub społecznych</t>
  </si>
  <si>
    <t>zajęcia z wychowania fizycznego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</si>
</sst>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2" fillId="0" borderId="28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37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1" fillId="33" borderId="13" xfId="0" applyFont="1" applyFill="1" applyBorder="1" applyAlignment="1">
      <alignment vertical="top"/>
    </xf>
    <xf numFmtId="0" fontId="1" fillId="33" borderId="18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38" xfId="0" applyFont="1" applyFill="1" applyBorder="1" applyAlignment="1">
      <alignment vertical="top"/>
    </xf>
    <xf numFmtId="0" fontId="0" fillId="33" borderId="38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vertical="top"/>
    </xf>
    <xf numFmtId="0" fontId="47" fillId="33" borderId="42" xfId="0" applyFont="1" applyFill="1" applyBorder="1" applyAlignment="1">
      <alignment vertical="top"/>
    </xf>
    <xf numFmtId="0" fontId="0" fillId="33" borderId="2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vertical="top"/>
    </xf>
    <xf numFmtId="0" fontId="1" fillId="33" borderId="44" xfId="0" applyFont="1" applyFill="1" applyBorder="1" applyAlignment="1">
      <alignment vertical="top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/>
    </xf>
    <xf numFmtId="0" fontId="0" fillId="33" borderId="49" xfId="0" applyFont="1" applyFill="1" applyBorder="1" applyAlignment="1">
      <alignment vertical="top"/>
    </xf>
    <xf numFmtId="0" fontId="0" fillId="33" borderId="50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/>
    </xf>
    <xf numFmtId="0" fontId="0" fillId="33" borderId="52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vertical="top"/>
    </xf>
    <xf numFmtId="0" fontId="0" fillId="33" borderId="54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47" fillId="33" borderId="0" xfId="0" applyFont="1" applyFill="1" applyAlignment="1">
      <alignment vertical="top"/>
    </xf>
    <xf numFmtId="0" fontId="0" fillId="33" borderId="57" xfId="0" applyFont="1" applyFill="1" applyBorder="1" applyAlignment="1">
      <alignment vertical="top"/>
    </xf>
    <xf numFmtId="0" fontId="0" fillId="33" borderId="58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0" fontId="0" fillId="33" borderId="60" xfId="0" applyFont="1" applyFill="1" applyBorder="1" applyAlignment="1">
      <alignment horizontal="center" vertical="top"/>
    </xf>
    <xf numFmtId="0" fontId="0" fillId="33" borderId="61" xfId="0" applyFont="1" applyFill="1" applyBorder="1" applyAlignment="1">
      <alignment horizontal="center" vertical="top"/>
    </xf>
    <xf numFmtId="0" fontId="0" fillId="33" borderId="62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vertical="top"/>
    </xf>
    <xf numFmtId="0" fontId="1" fillId="33" borderId="4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29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63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0" fontId="0" fillId="33" borderId="64" xfId="0" applyFont="1" applyFill="1" applyBorder="1" applyAlignment="1">
      <alignment vertical="top"/>
    </xf>
    <xf numFmtId="0" fontId="0" fillId="33" borderId="40" xfId="0" applyFont="1" applyFill="1" applyBorder="1" applyAlignment="1">
      <alignment vertical="top"/>
    </xf>
    <xf numFmtId="0" fontId="0" fillId="0" borderId="60" xfId="0" applyFont="1" applyBorder="1" applyAlignment="1">
      <alignment horizontal="center" vertical="top"/>
    </xf>
    <xf numFmtId="0" fontId="47" fillId="0" borderId="0" xfId="0" applyFont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7" xfId="0" applyFont="1" applyBorder="1" applyAlignment="1">
      <alignment horizontal="center" vertical="top"/>
    </xf>
    <xf numFmtId="0" fontId="0" fillId="33" borderId="65" xfId="0" applyFont="1" applyFill="1" applyBorder="1" applyAlignment="1">
      <alignment vertical="top"/>
    </xf>
    <xf numFmtId="0" fontId="0" fillId="33" borderId="52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66" xfId="0" applyFont="1" applyFill="1" applyBorder="1" applyAlignment="1">
      <alignment vertical="top"/>
    </xf>
    <xf numFmtId="0" fontId="0" fillId="33" borderId="58" xfId="0" applyFont="1" applyFill="1" applyBorder="1" applyAlignment="1">
      <alignment vertical="top"/>
    </xf>
    <xf numFmtId="0" fontId="0" fillId="33" borderId="60" xfId="0" applyFont="1" applyFill="1" applyBorder="1" applyAlignment="1">
      <alignment vertical="top"/>
    </xf>
    <xf numFmtId="0" fontId="0" fillId="33" borderId="61" xfId="0" applyFont="1" applyFill="1" applyBorder="1" applyAlignment="1">
      <alignment vertical="top"/>
    </xf>
    <xf numFmtId="0" fontId="0" fillId="33" borderId="44" xfId="0" applyFont="1" applyFill="1" applyBorder="1" applyAlignment="1">
      <alignment vertical="top"/>
    </xf>
    <xf numFmtId="0" fontId="1" fillId="33" borderId="42" xfId="0" applyFont="1" applyFill="1" applyBorder="1" applyAlignment="1">
      <alignment vertical="top"/>
    </xf>
    <xf numFmtId="0" fontId="0" fillId="33" borderId="42" xfId="0" applyFont="1" applyFill="1" applyBorder="1" applyAlignment="1">
      <alignment vertical="top"/>
    </xf>
    <xf numFmtId="0" fontId="0" fillId="33" borderId="42" xfId="0" applyFont="1" applyFill="1" applyBorder="1" applyAlignment="1">
      <alignment horizontal="center" vertical="top"/>
    </xf>
    <xf numFmtId="0" fontId="0" fillId="33" borderId="67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/>
    </xf>
    <xf numFmtId="0" fontId="1" fillId="33" borderId="68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vertical="top"/>
    </xf>
    <xf numFmtId="0" fontId="0" fillId="33" borderId="69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48" xfId="0" applyFont="1" applyFill="1" applyBorder="1" applyAlignment="1">
      <alignment vertical="top"/>
    </xf>
    <xf numFmtId="0" fontId="0" fillId="33" borderId="48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vertical="top"/>
    </xf>
    <xf numFmtId="0" fontId="0" fillId="33" borderId="46" xfId="0" applyFont="1" applyFill="1" applyBorder="1" applyAlignment="1">
      <alignment vertical="top"/>
    </xf>
    <xf numFmtId="0" fontId="0" fillId="33" borderId="31" xfId="0" applyFont="1" applyFill="1" applyBorder="1" applyAlignment="1">
      <alignment horizontal="center" vertical="top"/>
    </xf>
    <xf numFmtId="0" fontId="0" fillId="33" borderId="46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/>
    </xf>
    <xf numFmtId="0" fontId="1" fillId="33" borderId="42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4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52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4" xfId="0" applyFont="1" applyBorder="1" applyAlignment="1">
      <alignment horizontal="center" vertical="top"/>
    </xf>
    <xf numFmtId="0" fontId="0" fillId="0" borderId="42" xfId="0" applyFont="1" applyBorder="1" applyAlignment="1">
      <alignment vertical="top"/>
    </xf>
    <xf numFmtId="0" fontId="0" fillId="0" borderId="2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64" xfId="0" applyFont="1" applyBorder="1" applyAlignment="1">
      <alignment vertical="top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40" xfId="0" applyFont="1" applyBorder="1" applyAlignment="1">
      <alignment vertical="top"/>
    </xf>
    <xf numFmtId="0" fontId="5" fillId="33" borderId="44" xfId="0" applyFont="1" applyFill="1" applyBorder="1" applyAlignment="1">
      <alignment vertical="top"/>
    </xf>
    <xf numFmtId="0" fontId="1" fillId="0" borderId="3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8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6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1" fillId="0" borderId="4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33" borderId="48" xfId="0" applyFont="1" applyFill="1" applyBorder="1" applyAlignment="1">
      <alignment vertical="top"/>
    </xf>
    <xf numFmtId="0" fontId="0" fillId="33" borderId="1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0" fillId="33" borderId="28" xfId="0" applyFont="1" applyFill="1" applyBorder="1" applyAlignment="1">
      <alignment vertical="top"/>
    </xf>
    <xf numFmtId="0" fontId="0" fillId="33" borderId="20" xfId="0" applyFont="1" applyFill="1" applyBorder="1" applyAlignment="1">
      <alignment horizontal="center" vertical="top"/>
    </xf>
    <xf numFmtId="0" fontId="0" fillId="33" borderId="62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/>
    </xf>
    <xf numFmtId="0" fontId="4" fillId="33" borderId="70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0" fillId="33" borderId="63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24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30" xfId="0" applyFont="1" applyFill="1" applyBorder="1" applyAlignment="1">
      <alignment vertical="top"/>
    </xf>
    <xf numFmtId="0" fontId="4" fillId="33" borderId="71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10" fillId="33" borderId="22" xfId="0" applyFont="1" applyFill="1" applyBorder="1" applyAlignment="1">
      <alignment vertical="top"/>
    </xf>
    <xf numFmtId="0" fontId="10" fillId="33" borderId="71" xfId="0" applyFont="1" applyFill="1" applyBorder="1" applyAlignment="1">
      <alignment vertical="top"/>
    </xf>
    <xf numFmtId="0" fontId="0" fillId="33" borderId="72" xfId="0" applyFont="1" applyFill="1" applyBorder="1" applyAlignment="1">
      <alignment horizontal="center" vertical="top"/>
    </xf>
    <xf numFmtId="0" fontId="0" fillId="33" borderId="72" xfId="0" applyFont="1" applyFill="1" applyBorder="1" applyAlignment="1">
      <alignment vertical="top"/>
    </xf>
    <xf numFmtId="0" fontId="10" fillId="33" borderId="57" xfId="0" applyFont="1" applyFill="1" applyBorder="1" applyAlignment="1">
      <alignment vertical="top"/>
    </xf>
    <xf numFmtId="0" fontId="10" fillId="33" borderId="73" xfId="0" applyFont="1" applyFill="1" applyBorder="1" applyAlignment="1">
      <alignment vertical="top"/>
    </xf>
    <xf numFmtId="0" fontId="0" fillId="33" borderId="74" xfId="0" applyFont="1" applyFill="1" applyBorder="1" applyAlignment="1">
      <alignment horizontal="center" vertical="top"/>
    </xf>
    <xf numFmtId="0" fontId="0" fillId="33" borderId="74" xfId="0" applyFont="1" applyFill="1" applyBorder="1" applyAlignment="1">
      <alignment vertical="top"/>
    </xf>
    <xf numFmtId="0" fontId="10" fillId="33" borderId="69" xfId="0" applyFont="1" applyFill="1" applyBorder="1" applyAlignment="1">
      <alignment vertical="top"/>
    </xf>
    <xf numFmtId="0" fontId="0" fillId="33" borderId="75" xfId="0" applyFont="1" applyFill="1" applyBorder="1" applyAlignment="1">
      <alignment horizontal="center" vertical="top"/>
    </xf>
    <xf numFmtId="0" fontId="0" fillId="33" borderId="75" xfId="0" applyFont="1" applyFill="1" applyBorder="1" applyAlignment="1">
      <alignment vertical="top"/>
    </xf>
    <xf numFmtId="0" fontId="0" fillId="33" borderId="76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vertical="top"/>
    </xf>
    <xf numFmtId="0" fontId="0" fillId="33" borderId="77" xfId="0" applyFont="1" applyFill="1" applyBorder="1" applyAlignment="1">
      <alignment vertical="top"/>
    </xf>
    <xf numFmtId="0" fontId="0" fillId="0" borderId="59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0" fillId="33" borderId="67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0" fillId="33" borderId="66" xfId="0" applyFont="1" applyFill="1" applyBorder="1" applyAlignment="1">
      <alignment horizontal="center" vertical="top"/>
    </xf>
    <xf numFmtId="0" fontId="1" fillId="33" borderId="67" xfId="0" applyFont="1" applyFill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0" fontId="0" fillId="33" borderId="51" xfId="0" applyFont="1" applyFill="1" applyBorder="1" applyAlignment="1">
      <alignment vertical="top"/>
    </xf>
    <xf numFmtId="0" fontId="1" fillId="33" borderId="68" xfId="0" applyFont="1" applyFill="1" applyBorder="1" applyAlignment="1">
      <alignment vertical="top"/>
    </xf>
    <xf numFmtId="0" fontId="1" fillId="0" borderId="42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68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1" fillId="33" borderId="59" xfId="0" applyFont="1" applyFill="1" applyBorder="1" applyAlignment="1">
      <alignment horizontal="center" vertical="top"/>
    </xf>
    <xf numFmtId="0" fontId="1" fillId="33" borderId="60" xfId="0" applyFont="1" applyFill="1" applyBorder="1" applyAlignment="1">
      <alignment horizontal="center" vertical="top"/>
    </xf>
    <xf numFmtId="0" fontId="1" fillId="33" borderId="54" xfId="0" applyFont="1" applyFill="1" applyBorder="1" applyAlignment="1">
      <alignment horizontal="center" vertical="top"/>
    </xf>
    <xf numFmtId="0" fontId="1" fillId="33" borderId="55" xfId="0" applyFont="1" applyFill="1" applyBorder="1" applyAlignment="1">
      <alignment horizontal="center" vertical="top"/>
    </xf>
    <xf numFmtId="2" fontId="0" fillId="33" borderId="28" xfId="0" applyNumberFormat="1" applyFont="1" applyFill="1" applyBorder="1" applyAlignment="1">
      <alignment horizontal="center" vertical="top"/>
    </xf>
    <xf numFmtId="0" fontId="5" fillId="33" borderId="71" xfId="0" applyFont="1" applyFill="1" applyBorder="1" applyAlignment="1">
      <alignment horizontal="center" vertical="top"/>
    </xf>
    <xf numFmtId="0" fontId="0" fillId="33" borderId="73" xfId="0" applyFont="1" applyFill="1" applyBorder="1" applyAlignment="1">
      <alignment horizontal="center" vertical="top"/>
    </xf>
    <xf numFmtId="2" fontId="0" fillId="33" borderId="61" xfId="0" applyNumberFormat="1" applyFont="1" applyFill="1" applyBorder="1" applyAlignment="1">
      <alignment horizontal="center" vertical="top"/>
    </xf>
    <xf numFmtId="2" fontId="0" fillId="33" borderId="52" xfId="0" applyNumberFormat="1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0" fillId="0" borderId="77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2" fillId="0" borderId="29" xfId="0" applyFont="1" applyBorder="1" applyAlignment="1">
      <alignment vertical="top"/>
    </xf>
    <xf numFmtId="0" fontId="0" fillId="0" borderId="7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5" fillId="33" borderId="30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76" xfId="0" applyFont="1" applyFill="1" applyBorder="1" applyAlignment="1">
      <alignment vertical="top"/>
    </xf>
    <xf numFmtId="0" fontId="0" fillId="33" borderId="79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0" fillId="33" borderId="74" xfId="0" applyFont="1" applyFill="1" applyBorder="1" applyAlignment="1">
      <alignment vertical="top" wrapText="1"/>
    </xf>
    <xf numFmtId="0" fontId="0" fillId="33" borderId="76" xfId="0" applyFont="1" applyFill="1" applyBorder="1" applyAlignment="1">
      <alignment vertical="top" wrapText="1"/>
    </xf>
    <xf numFmtId="0" fontId="5" fillId="33" borderId="76" xfId="0" applyFont="1" applyFill="1" applyBorder="1" applyAlignment="1">
      <alignment vertical="top"/>
    </xf>
    <xf numFmtId="0" fontId="0" fillId="33" borderId="79" xfId="0" applyFont="1" applyFill="1" applyBorder="1" applyAlignment="1">
      <alignment horizontal="right" vertical="top"/>
    </xf>
    <xf numFmtId="0" fontId="0" fillId="33" borderId="80" xfId="0" applyFont="1" applyFill="1" applyBorder="1" applyAlignment="1">
      <alignment vertical="top"/>
    </xf>
    <xf numFmtId="0" fontId="0" fillId="0" borderId="80" xfId="0" applyFont="1" applyBorder="1" applyAlignment="1">
      <alignment vertical="top"/>
    </xf>
    <xf numFmtId="0" fontId="0" fillId="0" borderId="74" xfId="0" applyFont="1" applyBorder="1" applyAlignment="1">
      <alignment vertical="top"/>
    </xf>
    <xf numFmtId="0" fontId="0" fillId="0" borderId="60" xfId="0" applyFont="1" applyBorder="1" applyAlignment="1">
      <alignment vertical="top" wrapText="1"/>
    </xf>
    <xf numFmtId="0" fontId="0" fillId="33" borderId="34" xfId="0" applyFont="1" applyFill="1" applyBorder="1" applyAlignment="1">
      <alignment vertical="top"/>
    </xf>
    <xf numFmtId="0" fontId="5" fillId="33" borderId="32" xfId="0" applyFont="1" applyFill="1" applyBorder="1" applyAlignment="1">
      <alignment vertical="top"/>
    </xf>
    <xf numFmtId="0" fontId="5" fillId="33" borderId="33" xfId="0" applyFont="1" applyFill="1" applyBorder="1" applyAlignment="1">
      <alignment vertical="top"/>
    </xf>
    <xf numFmtId="0" fontId="0" fillId="33" borderId="81" xfId="0" applyFont="1" applyFill="1" applyBorder="1" applyAlignment="1">
      <alignment horizontal="center" vertical="top"/>
    </xf>
    <xf numFmtId="0" fontId="0" fillId="33" borderId="78" xfId="0" applyFont="1" applyFill="1" applyBorder="1" applyAlignment="1">
      <alignment horizontal="center" vertical="top"/>
    </xf>
    <xf numFmtId="0" fontId="0" fillId="33" borderId="70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vertical="top" wrapText="1"/>
    </xf>
    <xf numFmtId="0" fontId="1" fillId="33" borderId="32" xfId="0" applyFont="1" applyFill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70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81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82" xfId="0" applyFont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5" fillId="0" borderId="7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22" xfId="0" applyFont="1" applyBorder="1" applyAlignment="1">
      <alignment horizontal="center" vertical="top"/>
    </xf>
    <xf numFmtId="0" fontId="5" fillId="33" borderId="46" xfId="0" applyFont="1" applyFill="1" applyBorder="1" applyAlignment="1">
      <alignment vertical="top"/>
    </xf>
    <xf numFmtId="0" fontId="1" fillId="33" borderId="80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33" borderId="60" xfId="0" applyFont="1" applyFill="1" applyBorder="1" applyAlignment="1">
      <alignment vertical="top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0" fillId="33" borderId="22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71" xfId="0" applyFont="1" applyFill="1" applyBorder="1" applyAlignment="1">
      <alignment horizontal="center" vertical="top"/>
    </xf>
    <xf numFmtId="0" fontId="0" fillId="33" borderId="72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2" fontId="0" fillId="33" borderId="22" xfId="0" applyNumberFormat="1" applyFont="1" applyFill="1" applyBorder="1" applyAlignment="1">
      <alignment horizontal="center" vertical="top"/>
    </xf>
    <xf numFmtId="2" fontId="0" fillId="33" borderId="73" xfId="0" applyNumberFormat="1" applyFont="1" applyFill="1" applyBorder="1" applyAlignment="1">
      <alignment horizontal="center" vertical="top"/>
    </xf>
    <xf numFmtId="2" fontId="0" fillId="33" borderId="71" xfId="0" applyNumberFormat="1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49" xfId="0" applyFont="1" applyFill="1" applyBorder="1" applyAlignment="1">
      <alignment horizontal="center" vertical="top"/>
    </xf>
    <xf numFmtId="0" fontId="0" fillId="33" borderId="57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3" borderId="80" xfId="0" applyFont="1" applyFill="1" applyBorder="1" applyAlignment="1">
      <alignment horizontal="center" vertical="top"/>
    </xf>
    <xf numFmtId="0" fontId="0" fillId="0" borderId="55" xfId="0" applyFont="1" applyBorder="1" applyAlignment="1">
      <alignment horizontal="center" vertical="top" wrapText="1"/>
    </xf>
    <xf numFmtId="0" fontId="0" fillId="0" borderId="82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1" fillId="33" borderId="43" xfId="0" applyFont="1" applyFill="1" applyBorder="1" applyAlignment="1">
      <alignment horizontal="center" vertical="top"/>
    </xf>
    <xf numFmtId="0" fontId="1" fillId="33" borderId="42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0" xfId="0" applyFon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83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3" borderId="81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83" xfId="0" applyFont="1" applyFill="1" applyBorder="1" applyAlignment="1">
      <alignment horizontal="center" vertical="top"/>
    </xf>
    <xf numFmtId="0" fontId="1" fillId="33" borderId="57" xfId="0" applyFont="1" applyFill="1" applyBorder="1" applyAlignment="1">
      <alignment horizontal="center" vertical="top"/>
    </xf>
    <xf numFmtId="0" fontId="1" fillId="33" borderId="74" xfId="0" applyFont="1" applyFill="1" applyBorder="1" applyAlignment="1">
      <alignment horizontal="center" vertical="top"/>
    </xf>
    <xf numFmtId="0" fontId="0" fillId="33" borderId="73" xfId="0" applyFont="1" applyFill="1" applyBorder="1" applyAlignment="1">
      <alignment horizontal="left" vertical="top"/>
    </xf>
    <xf numFmtId="0" fontId="0" fillId="33" borderId="59" xfId="0" applyFont="1" applyFill="1" applyBorder="1" applyAlignment="1">
      <alignment horizontal="left" vertical="top"/>
    </xf>
    <xf numFmtId="0" fontId="0" fillId="0" borderId="82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0" fillId="33" borderId="71" xfId="0" applyFont="1" applyFill="1" applyBorder="1" applyAlignment="1">
      <alignment horizontal="center" vertical="top"/>
    </xf>
    <xf numFmtId="0" fontId="0" fillId="33" borderId="72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 vertical="top"/>
    </xf>
    <xf numFmtId="0" fontId="0" fillId="33" borderId="76" xfId="0" applyFont="1" applyFill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showGridLines="0" tabSelected="1" zoomScalePageLayoutView="0" workbookViewId="0" topLeftCell="A29">
      <selection activeCell="F29" sqref="F29"/>
    </sheetView>
  </sheetViews>
  <sheetFormatPr defaultColWidth="0" defaultRowHeight="12.75" zeroHeight="1"/>
  <cols>
    <col min="1" max="1" width="3.140625" style="8" customWidth="1"/>
    <col min="2" max="2" width="41.7109375" style="8" customWidth="1"/>
    <col min="3" max="3" width="6.8515625" style="8" customWidth="1"/>
    <col min="4" max="4" width="7.57421875" style="8" customWidth="1"/>
    <col min="5" max="5" width="12.7109375" style="8" customWidth="1"/>
    <col min="6" max="6" width="9.8515625" style="8" customWidth="1"/>
    <col min="7" max="7" width="8.421875" style="8" customWidth="1"/>
    <col min="8" max="8" width="8.57421875" style="8" customWidth="1"/>
    <col min="9" max="9" width="10.00390625" style="8" customWidth="1"/>
    <col min="10" max="10" width="8.140625" style="8" customWidth="1"/>
    <col min="11" max="11" width="8.7109375" style="8" customWidth="1"/>
    <col min="12" max="12" width="13.28125" style="8" customWidth="1"/>
    <col min="13" max="13" width="7.00390625" style="8" customWidth="1"/>
    <col min="14" max="14" width="9.140625" style="5" customWidth="1"/>
    <col min="15" max="16384" width="0" style="6" hidden="1" customWidth="1"/>
  </cols>
  <sheetData>
    <row r="1" spans="1:14" ht="15.75">
      <c r="A1" s="344" t="s">
        <v>62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ht="15">
      <c r="A2" s="345" t="s">
        <v>149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2"/>
    </row>
    <row r="3" spans="1:14" ht="12.75">
      <c r="A3" s="9"/>
      <c r="B3" s="3" t="s">
        <v>63</v>
      </c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2"/>
    </row>
    <row r="4" spans="1:14" ht="12.75">
      <c r="A4" s="4"/>
      <c r="B4" s="1" t="s">
        <v>64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2.75">
      <c r="A5" s="4"/>
      <c r="B5" s="4" t="s">
        <v>65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"/>
    </row>
    <row r="6" spans="1:14" ht="12.75">
      <c r="A6" s="4"/>
      <c r="B6" s="4" t="s">
        <v>66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</row>
    <row r="7" spans="1:14" ht="12.75">
      <c r="A7" s="4"/>
      <c r="B7" s="4" t="s">
        <v>67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</row>
    <row r="9" spans="1:14" ht="16.5" thickBot="1">
      <c r="A9" s="4"/>
      <c r="B9" s="316" t="s">
        <v>68</v>
      </c>
      <c r="C9" s="4"/>
      <c r="D9" s="4"/>
      <c r="E9" s="4"/>
      <c r="F9" s="4"/>
      <c r="G9" s="7"/>
      <c r="H9" s="4"/>
      <c r="I9" s="4"/>
      <c r="J9" s="4"/>
      <c r="K9" s="4"/>
      <c r="L9" s="4"/>
      <c r="M9" s="4"/>
      <c r="N9" s="2"/>
    </row>
    <row r="10" spans="1:14" s="20" customFormat="1" ht="13.5" thickBot="1">
      <c r="A10" s="270" t="s">
        <v>0</v>
      </c>
      <c r="B10" s="249"/>
      <c r="C10" s="243"/>
      <c r="D10" s="346" t="s">
        <v>35</v>
      </c>
      <c r="E10" s="342"/>
      <c r="F10" s="347"/>
      <c r="G10" s="16" t="s">
        <v>24</v>
      </c>
      <c r="H10" s="16" t="s">
        <v>1</v>
      </c>
      <c r="I10" s="16" t="s">
        <v>28</v>
      </c>
      <c r="J10" s="342" t="s">
        <v>38</v>
      </c>
      <c r="K10" s="342"/>
      <c r="L10" s="342"/>
      <c r="M10" s="343"/>
      <c r="N10" s="19"/>
    </row>
    <row r="11" spans="1:14" s="20" customFormat="1" ht="12.75">
      <c r="A11" s="270"/>
      <c r="B11" s="249" t="s">
        <v>15</v>
      </c>
      <c r="C11" s="275" t="s">
        <v>26</v>
      </c>
      <c r="D11" s="169" t="s">
        <v>2</v>
      </c>
      <c r="E11" s="16" t="s">
        <v>32</v>
      </c>
      <c r="F11" s="276" t="s">
        <v>18</v>
      </c>
      <c r="G11" s="276" t="s">
        <v>36</v>
      </c>
      <c r="H11" s="16" t="s">
        <v>34</v>
      </c>
      <c r="I11" s="16" t="s">
        <v>29</v>
      </c>
      <c r="J11" s="274" t="s">
        <v>2</v>
      </c>
      <c r="K11" s="348" t="s">
        <v>39</v>
      </c>
      <c r="L11" s="348"/>
      <c r="M11" s="170" t="s">
        <v>37</v>
      </c>
      <c r="N11" s="19"/>
    </row>
    <row r="12" spans="1:14" s="20" customFormat="1" ht="12.75">
      <c r="A12" s="271"/>
      <c r="B12" s="188" t="s">
        <v>3</v>
      </c>
      <c r="C12" s="168"/>
      <c r="D12" s="45"/>
      <c r="E12" s="24" t="s">
        <v>16</v>
      </c>
      <c r="F12" s="24" t="s">
        <v>21</v>
      </c>
      <c r="G12" s="24" t="s">
        <v>45</v>
      </c>
      <c r="H12" s="24"/>
      <c r="I12" s="24" t="s">
        <v>30</v>
      </c>
      <c r="J12" s="273"/>
      <c r="K12" s="35" t="s">
        <v>17</v>
      </c>
      <c r="L12" s="36" t="s">
        <v>44</v>
      </c>
      <c r="M12" s="37"/>
      <c r="N12" s="19"/>
    </row>
    <row r="13" spans="1:14" s="20" customFormat="1" ht="12.75">
      <c r="A13" s="44"/>
      <c r="B13" s="188"/>
      <c r="C13" s="45"/>
      <c r="D13" s="45"/>
      <c r="E13" s="24" t="s">
        <v>27</v>
      </c>
      <c r="F13" s="24" t="s">
        <v>19</v>
      </c>
      <c r="G13" s="24" t="s">
        <v>46</v>
      </c>
      <c r="H13" s="45"/>
      <c r="I13" s="24" t="s">
        <v>31</v>
      </c>
      <c r="J13" s="273"/>
      <c r="K13" s="39"/>
      <c r="L13" s="40"/>
      <c r="M13" s="41"/>
      <c r="N13" s="19"/>
    </row>
    <row r="14" spans="1:14" s="20" customFormat="1" ht="12.75">
      <c r="A14" s="44"/>
      <c r="B14" s="38"/>
      <c r="C14" s="272"/>
      <c r="D14" s="45"/>
      <c r="E14" s="24" t="s">
        <v>33</v>
      </c>
      <c r="F14" s="24"/>
      <c r="G14" s="24" t="s">
        <v>20</v>
      </c>
      <c r="H14" s="24"/>
      <c r="I14" s="45" t="s">
        <v>89</v>
      </c>
      <c r="J14" s="39"/>
      <c r="K14" s="39"/>
      <c r="L14" s="45"/>
      <c r="M14" s="46"/>
      <c r="N14" s="19"/>
    </row>
    <row r="15" spans="1:14" s="20" customFormat="1" ht="13.5" thickBot="1">
      <c r="A15" s="52"/>
      <c r="B15" s="49"/>
      <c r="C15" s="54"/>
      <c r="D15" s="54"/>
      <c r="E15" s="50"/>
      <c r="F15" s="50"/>
      <c r="G15" s="50"/>
      <c r="H15" s="54"/>
      <c r="I15" s="54"/>
      <c r="J15" s="53"/>
      <c r="K15" s="53"/>
      <c r="L15" s="54"/>
      <c r="M15" s="55"/>
      <c r="N15" s="19"/>
    </row>
    <row r="16" spans="1:14" s="61" customFormat="1" ht="13.5" thickBot="1">
      <c r="A16" s="56"/>
      <c r="B16" s="57" t="s">
        <v>25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60"/>
    </row>
    <row r="17" spans="1:14" s="61" customFormat="1" ht="13.5" thickBot="1">
      <c r="A17" s="62" t="s">
        <v>7</v>
      </c>
      <c r="B17" s="63" t="s">
        <v>5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0"/>
    </row>
    <row r="18" spans="1:14" s="72" customFormat="1" ht="13.5" thickBot="1">
      <c r="A18" s="10">
        <v>1</v>
      </c>
      <c r="B18" s="10" t="s">
        <v>80</v>
      </c>
      <c r="C18" s="69" t="s">
        <v>7</v>
      </c>
      <c r="D18" s="68">
        <v>2</v>
      </c>
      <c r="E18" s="69">
        <v>1</v>
      </c>
      <c r="F18" s="69">
        <v>1</v>
      </c>
      <c r="G18" s="69">
        <v>0</v>
      </c>
      <c r="H18" s="69" t="s">
        <v>51</v>
      </c>
      <c r="I18" s="69" t="s">
        <v>81</v>
      </c>
      <c r="J18" s="69">
        <v>30</v>
      </c>
      <c r="K18" s="69">
        <v>0</v>
      </c>
      <c r="L18" s="69">
        <v>30</v>
      </c>
      <c r="M18" s="70">
        <v>0</v>
      </c>
      <c r="N18" s="71"/>
    </row>
    <row r="19" spans="1:14" s="72" customFormat="1" ht="13.5" thickBot="1">
      <c r="A19" s="87">
        <v>2</v>
      </c>
      <c r="B19" s="87" t="s">
        <v>4</v>
      </c>
      <c r="C19" s="74" t="s">
        <v>7</v>
      </c>
      <c r="D19" s="73">
        <v>2</v>
      </c>
      <c r="E19" s="74">
        <v>1</v>
      </c>
      <c r="F19" s="74">
        <v>1</v>
      </c>
      <c r="G19" s="74">
        <v>2</v>
      </c>
      <c r="H19" s="74" t="s">
        <v>51</v>
      </c>
      <c r="I19" s="74" t="s">
        <v>82</v>
      </c>
      <c r="J19" s="74">
        <v>30</v>
      </c>
      <c r="K19" s="74">
        <v>0</v>
      </c>
      <c r="L19" s="74">
        <v>30</v>
      </c>
      <c r="M19" s="75">
        <v>0</v>
      </c>
      <c r="N19" s="71"/>
    </row>
    <row r="20" spans="1:14" s="82" customFormat="1" ht="13.5" thickBot="1">
      <c r="A20" s="76"/>
      <c r="B20" s="76" t="s">
        <v>50</v>
      </c>
      <c r="C20" s="144"/>
      <c r="D20" s="78">
        <f>SUM(D18:D19)</f>
        <v>4</v>
      </c>
      <c r="E20" s="78">
        <f>SUM(E18:E19)</f>
        <v>2</v>
      </c>
      <c r="F20" s="79">
        <f>SUM(F18:F19)</f>
        <v>2</v>
      </c>
      <c r="G20" s="79">
        <f>SUM(G18:G19)</f>
        <v>2</v>
      </c>
      <c r="H20" s="79" t="s">
        <v>43</v>
      </c>
      <c r="I20" s="80" t="s">
        <v>43</v>
      </c>
      <c r="J20" s="81">
        <f>SUM(J18:J19)</f>
        <v>60</v>
      </c>
      <c r="K20" s="79">
        <v>0</v>
      </c>
      <c r="L20" s="79">
        <f>SUM(L18:L19)</f>
        <v>60</v>
      </c>
      <c r="M20" s="80">
        <v>0</v>
      </c>
      <c r="N20" s="60"/>
    </row>
    <row r="21" spans="1:14" s="61" customFormat="1" ht="12.75">
      <c r="A21" s="10"/>
      <c r="B21" s="10" t="s">
        <v>90</v>
      </c>
      <c r="C21" s="244"/>
      <c r="D21" s="84">
        <v>2</v>
      </c>
      <c r="E21" s="84">
        <v>1</v>
      </c>
      <c r="F21" s="85">
        <v>1</v>
      </c>
      <c r="G21" s="85">
        <f>SUM(G18:G19)</f>
        <v>2</v>
      </c>
      <c r="H21" s="69" t="s">
        <v>43</v>
      </c>
      <c r="I21" s="69" t="s">
        <v>43</v>
      </c>
      <c r="J21" s="221">
        <v>30</v>
      </c>
      <c r="K21" s="85">
        <v>0</v>
      </c>
      <c r="L21" s="85">
        <v>30</v>
      </c>
      <c r="M21" s="86">
        <v>0</v>
      </c>
      <c r="N21" s="60"/>
    </row>
    <row r="22" spans="1:14" s="61" customFormat="1" ht="13.5" thickBot="1">
      <c r="A22" s="87"/>
      <c r="B22" s="277" t="s">
        <v>91</v>
      </c>
      <c r="C22" s="202"/>
      <c r="D22" s="88">
        <v>2</v>
      </c>
      <c r="E22" s="88">
        <v>1</v>
      </c>
      <c r="F22" s="89">
        <v>1</v>
      </c>
      <c r="G22" s="89"/>
      <c r="H22" s="90" t="s">
        <v>43</v>
      </c>
      <c r="I22" s="90" t="s">
        <v>43</v>
      </c>
      <c r="J22" s="230">
        <v>30</v>
      </c>
      <c r="K22" s="89">
        <v>0</v>
      </c>
      <c r="L22" s="89">
        <v>30</v>
      </c>
      <c r="M22" s="91">
        <v>0</v>
      </c>
      <c r="N22" s="60"/>
    </row>
    <row r="23" spans="1:14" s="61" customFormat="1" ht="13.5" thickBot="1">
      <c r="A23" s="62" t="s">
        <v>8</v>
      </c>
      <c r="B23" s="63" t="s">
        <v>6</v>
      </c>
      <c r="C23" s="63"/>
      <c r="D23" s="63"/>
      <c r="E23" s="63"/>
      <c r="F23" s="64"/>
      <c r="G23" s="64"/>
      <c r="H23" s="64"/>
      <c r="I23" s="92"/>
      <c r="J23" s="64"/>
      <c r="K23" s="64"/>
      <c r="L23" s="64"/>
      <c r="M23" s="65"/>
      <c r="N23" s="60"/>
    </row>
    <row r="24" spans="1:14" s="93" customFormat="1" ht="12.75">
      <c r="A24" s="285">
        <v>1</v>
      </c>
      <c r="B24" s="278" t="s">
        <v>54</v>
      </c>
      <c r="C24" s="69" t="s">
        <v>7</v>
      </c>
      <c r="D24" s="68">
        <v>3.5</v>
      </c>
      <c r="E24" s="69">
        <v>2</v>
      </c>
      <c r="F24" s="69">
        <v>1.5</v>
      </c>
      <c r="G24" s="69">
        <v>0</v>
      </c>
      <c r="H24" s="69" t="s">
        <v>53</v>
      </c>
      <c r="I24" s="69" t="s">
        <v>82</v>
      </c>
      <c r="J24" s="69">
        <v>45</v>
      </c>
      <c r="K24" s="69">
        <v>30</v>
      </c>
      <c r="L24" s="69">
        <v>15</v>
      </c>
      <c r="M24" s="70">
        <v>5</v>
      </c>
      <c r="N24" s="71"/>
    </row>
    <row r="25" spans="1:14" s="93" customFormat="1" ht="12.75">
      <c r="A25" s="286">
        <v>2</v>
      </c>
      <c r="B25" s="282" t="s">
        <v>55</v>
      </c>
      <c r="C25" s="97" t="s">
        <v>8</v>
      </c>
      <c r="D25" s="96">
        <v>3</v>
      </c>
      <c r="E25" s="97">
        <v>1.5</v>
      </c>
      <c r="F25" s="97">
        <v>1.5</v>
      </c>
      <c r="G25" s="97">
        <v>0</v>
      </c>
      <c r="H25" s="97" t="s">
        <v>53</v>
      </c>
      <c r="I25" s="97" t="s">
        <v>82</v>
      </c>
      <c r="J25" s="97">
        <v>30</v>
      </c>
      <c r="K25" s="97">
        <v>15</v>
      </c>
      <c r="L25" s="97">
        <v>15</v>
      </c>
      <c r="M25" s="98">
        <v>7.5</v>
      </c>
      <c r="N25" s="71"/>
    </row>
    <row r="26" spans="1:14" s="93" customFormat="1" ht="25.5">
      <c r="A26" s="286">
        <v>3</v>
      </c>
      <c r="B26" s="282" t="s">
        <v>52</v>
      </c>
      <c r="C26" s="97" t="s">
        <v>7</v>
      </c>
      <c r="D26" s="96">
        <v>2</v>
      </c>
      <c r="E26" s="97">
        <v>1.25</v>
      </c>
      <c r="F26" s="97">
        <v>0.75</v>
      </c>
      <c r="G26" s="97">
        <v>0</v>
      </c>
      <c r="H26" s="97" t="s">
        <v>51</v>
      </c>
      <c r="I26" s="97" t="s">
        <v>82</v>
      </c>
      <c r="J26" s="97">
        <v>30</v>
      </c>
      <c r="K26" s="97">
        <v>15</v>
      </c>
      <c r="L26" s="97">
        <v>15</v>
      </c>
      <c r="M26" s="98">
        <v>1.25</v>
      </c>
      <c r="N26" s="71"/>
    </row>
    <row r="27" spans="1:14" s="93" customFormat="1" ht="26.25" thickBot="1">
      <c r="A27" s="130">
        <v>4</v>
      </c>
      <c r="B27" s="283" t="s">
        <v>72</v>
      </c>
      <c r="C27" s="74" t="s">
        <v>8</v>
      </c>
      <c r="D27" s="73">
        <v>2</v>
      </c>
      <c r="E27" s="74">
        <v>1.25</v>
      </c>
      <c r="F27" s="74">
        <v>0.75</v>
      </c>
      <c r="G27" s="74">
        <v>0</v>
      </c>
      <c r="H27" s="74" t="s">
        <v>51</v>
      </c>
      <c r="I27" s="74" t="s">
        <v>82</v>
      </c>
      <c r="J27" s="74">
        <v>30</v>
      </c>
      <c r="K27" s="74">
        <v>15</v>
      </c>
      <c r="L27" s="74">
        <v>15</v>
      </c>
      <c r="M27" s="75">
        <v>1.25</v>
      </c>
      <c r="N27" s="100"/>
    </row>
    <row r="28" spans="1:14" s="82" customFormat="1" ht="13.5" thickBot="1">
      <c r="A28" s="245"/>
      <c r="B28" s="126" t="s">
        <v>50</v>
      </c>
      <c r="C28" s="79"/>
      <c r="D28" s="78">
        <f>SUM(D24:D27)</f>
        <v>10.5</v>
      </c>
      <c r="E28" s="78">
        <f>SUM(E24:E27)</f>
        <v>6</v>
      </c>
      <c r="F28" s="79">
        <f>SUM(F24:F27)</f>
        <v>4.5</v>
      </c>
      <c r="G28" s="79">
        <v>0</v>
      </c>
      <c r="H28" s="79" t="s">
        <v>43</v>
      </c>
      <c r="I28" s="79" t="s">
        <v>43</v>
      </c>
      <c r="J28" s="143">
        <f>SUM(J24:J27)</f>
        <v>135</v>
      </c>
      <c r="K28" s="79">
        <f>SUM(K24:K27)</f>
        <v>75</v>
      </c>
      <c r="L28" s="79">
        <f>SUM(L24:L27)</f>
        <v>60</v>
      </c>
      <c r="M28" s="80">
        <f>SUM(M24:M27)</f>
        <v>15</v>
      </c>
      <c r="N28" s="60"/>
    </row>
    <row r="29" spans="1:14" s="61" customFormat="1" ht="12.75">
      <c r="A29" s="197"/>
      <c r="B29" s="64" t="s">
        <v>90</v>
      </c>
      <c r="C29" s="198"/>
      <c r="D29" s="104"/>
      <c r="E29" s="104"/>
      <c r="F29" s="105"/>
      <c r="G29" s="105"/>
      <c r="H29" s="106"/>
      <c r="I29" s="106"/>
      <c r="J29" s="120"/>
      <c r="K29" s="105"/>
      <c r="L29" s="105"/>
      <c r="M29" s="108"/>
      <c r="N29" s="60"/>
    </row>
    <row r="30" spans="1:14" s="61" customFormat="1" ht="13.5" thickBot="1">
      <c r="A30" s="109"/>
      <c r="B30" s="284" t="s">
        <v>91</v>
      </c>
      <c r="C30" s="202"/>
      <c r="D30" s="88"/>
      <c r="E30" s="89"/>
      <c r="F30" s="89"/>
      <c r="G30" s="89"/>
      <c r="H30" s="89"/>
      <c r="I30" s="89"/>
      <c r="J30" s="230"/>
      <c r="K30" s="89"/>
      <c r="L30" s="89"/>
      <c r="M30" s="91"/>
      <c r="N30" s="60"/>
    </row>
    <row r="31" spans="1:14" s="61" customFormat="1" ht="13.5" thickBot="1">
      <c r="A31" s="62" t="s">
        <v>10</v>
      </c>
      <c r="B31" s="63" t="s">
        <v>9</v>
      </c>
      <c r="C31" s="63"/>
      <c r="D31" s="64"/>
      <c r="E31" s="64"/>
      <c r="F31" s="64"/>
      <c r="G31" s="64"/>
      <c r="H31" s="64"/>
      <c r="I31" s="92"/>
      <c r="J31" s="64"/>
      <c r="K31" s="64"/>
      <c r="L31" s="64"/>
      <c r="M31" s="65"/>
      <c r="N31" s="60"/>
    </row>
    <row r="32" spans="1:14" s="93" customFormat="1" ht="12.75">
      <c r="A32" s="280">
        <v>1</v>
      </c>
      <c r="B32" s="278" t="s">
        <v>84</v>
      </c>
      <c r="C32" s="69" t="s">
        <v>7</v>
      </c>
      <c r="D32" s="68">
        <v>2</v>
      </c>
      <c r="E32" s="69">
        <v>1</v>
      </c>
      <c r="F32" s="69">
        <v>1</v>
      </c>
      <c r="G32" s="69">
        <v>0</v>
      </c>
      <c r="H32" s="69" t="s">
        <v>51</v>
      </c>
      <c r="I32" s="69" t="s">
        <v>82</v>
      </c>
      <c r="J32" s="69">
        <v>15</v>
      </c>
      <c r="K32" s="69">
        <v>15</v>
      </c>
      <c r="L32" s="69">
        <v>0</v>
      </c>
      <c r="M32" s="70">
        <v>10</v>
      </c>
      <c r="N32" s="100"/>
    </row>
    <row r="33" spans="1:13" s="112" customFormat="1" ht="12.75">
      <c r="A33" s="287">
        <v>2</v>
      </c>
      <c r="B33" s="288" t="s">
        <v>73</v>
      </c>
      <c r="C33" s="111" t="s">
        <v>7</v>
      </c>
      <c r="D33" s="233">
        <v>2</v>
      </c>
      <c r="E33" s="111">
        <v>1</v>
      </c>
      <c r="F33" s="111">
        <v>1</v>
      </c>
      <c r="G33" s="111">
        <v>0</v>
      </c>
      <c r="H33" s="111" t="s">
        <v>51</v>
      </c>
      <c r="I33" s="111" t="s">
        <v>82</v>
      </c>
      <c r="J33" s="111">
        <v>15</v>
      </c>
      <c r="K33" s="111">
        <v>15</v>
      </c>
      <c r="L33" s="111">
        <v>0</v>
      </c>
      <c r="M33" s="234">
        <v>10</v>
      </c>
    </row>
    <row r="34" spans="1:13" s="112" customFormat="1" ht="12.75">
      <c r="A34" s="287">
        <v>3</v>
      </c>
      <c r="B34" s="288" t="s">
        <v>74</v>
      </c>
      <c r="C34" s="111" t="s">
        <v>7</v>
      </c>
      <c r="D34" s="233">
        <v>2</v>
      </c>
      <c r="E34" s="111">
        <v>1</v>
      </c>
      <c r="F34" s="111">
        <v>1</v>
      </c>
      <c r="G34" s="111">
        <v>0</v>
      </c>
      <c r="H34" s="111" t="s">
        <v>51</v>
      </c>
      <c r="I34" s="111" t="s">
        <v>82</v>
      </c>
      <c r="J34" s="111">
        <v>15</v>
      </c>
      <c r="K34" s="111">
        <v>15</v>
      </c>
      <c r="L34" s="111">
        <v>0</v>
      </c>
      <c r="M34" s="234">
        <v>10</v>
      </c>
    </row>
    <row r="35" spans="1:13" s="112" customFormat="1" ht="12.75">
      <c r="A35" s="287">
        <v>4</v>
      </c>
      <c r="B35" s="288" t="s">
        <v>75</v>
      </c>
      <c r="C35" s="111" t="s">
        <v>7</v>
      </c>
      <c r="D35" s="233">
        <v>2</v>
      </c>
      <c r="E35" s="111">
        <v>1.25</v>
      </c>
      <c r="F35" s="111">
        <v>0.75</v>
      </c>
      <c r="G35" s="111">
        <v>0</v>
      </c>
      <c r="H35" s="111" t="s">
        <v>51</v>
      </c>
      <c r="I35" s="111" t="s">
        <v>82</v>
      </c>
      <c r="J35" s="111">
        <v>30</v>
      </c>
      <c r="K35" s="111">
        <v>30</v>
      </c>
      <c r="L35" s="111">
        <v>0</v>
      </c>
      <c r="M35" s="234">
        <v>1.25</v>
      </c>
    </row>
    <row r="36" spans="1:13" s="112" customFormat="1" ht="12.75">
      <c r="A36" s="287">
        <v>5</v>
      </c>
      <c r="B36" s="288" t="s">
        <v>76</v>
      </c>
      <c r="C36" s="111" t="s">
        <v>7</v>
      </c>
      <c r="D36" s="233">
        <v>2</v>
      </c>
      <c r="E36" s="111">
        <v>1</v>
      </c>
      <c r="F36" s="111">
        <v>1</v>
      </c>
      <c r="G36" s="111">
        <v>0</v>
      </c>
      <c r="H36" s="111" t="s">
        <v>51</v>
      </c>
      <c r="I36" s="111" t="s">
        <v>82</v>
      </c>
      <c r="J36" s="111">
        <v>15</v>
      </c>
      <c r="K36" s="111">
        <v>15</v>
      </c>
      <c r="L36" s="111">
        <v>0</v>
      </c>
      <c r="M36" s="234">
        <v>10</v>
      </c>
    </row>
    <row r="37" spans="1:13" s="112" customFormat="1" ht="12.75">
      <c r="A37" s="287">
        <v>6</v>
      </c>
      <c r="B37" s="288" t="s">
        <v>85</v>
      </c>
      <c r="C37" s="111" t="s">
        <v>7</v>
      </c>
      <c r="D37" s="233">
        <v>2</v>
      </c>
      <c r="E37" s="111">
        <v>1</v>
      </c>
      <c r="F37" s="111">
        <v>1</v>
      </c>
      <c r="G37" s="111">
        <v>0</v>
      </c>
      <c r="H37" s="111" t="s">
        <v>51</v>
      </c>
      <c r="I37" s="111" t="s">
        <v>82</v>
      </c>
      <c r="J37" s="111">
        <v>15</v>
      </c>
      <c r="K37" s="111">
        <v>15</v>
      </c>
      <c r="L37" s="111">
        <v>0</v>
      </c>
      <c r="M37" s="234">
        <v>10</v>
      </c>
    </row>
    <row r="38" spans="1:13" s="112" customFormat="1" ht="12.75">
      <c r="A38" s="287">
        <v>7</v>
      </c>
      <c r="B38" s="288" t="s">
        <v>78</v>
      </c>
      <c r="C38" s="111" t="s">
        <v>7</v>
      </c>
      <c r="D38" s="233">
        <v>3</v>
      </c>
      <c r="E38" s="111">
        <v>1.5</v>
      </c>
      <c r="F38" s="111">
        <v>1.5</v>
      </c>
      <c r="G38" s="111">
        <v>0</v>
      </c>
      <c r="H38" s="111" t="s">
        <v>53</v>
      </c>
      <c r="I38" s="111" t="s">
        <v>82</v>
      </c>
      <c r="J38" s="111">
        <v>30</v>
      </c>
      <c r="K38" s="111">
        <v>15</v>
      </c>
      <c r="L38" s="111">
        <v>15</v>
      </c>
      <c r="M38" s="234">
        <v>7.5</v>
      </c>
    </row>
    <row r="39" spans="1:13" s="112" customFormat="1" ht="25.5">
      <c r="A39" s="287">
        <v>8</v>
      </c>
      <c r="B39" s="289" t="s">
        <v>77</v>
      </c>
      <c r="C39" s="111" t="s">
        <v>7</v>
      </c>
      <c r="D39" s="233">
        <v>2</v>
      </c>
      <c r="E39" s="111">
        <v>1</v>
      </c>
      <c r="F39" s="111">
        <v>1</v>
      </c>
      <c r="G39" s="111">
        <v>0</v>
      </c>
      <c r="H39" s="111" t="s">
        <v>51</v>
      </c>
      <c r="I39" s="111" t="s">
        <v>82</v>
      </c>
      <c r="J39" s="111">
        <v>15</v>
      </c>
      <c r="K39" s="111">
        <v>15</v>
      </c>
      <c r="L39" s="111">
        <v>0</v>
      </c>
      <c r="M39" s="234">
        <v>10</v>
      </c>
    </row>
    <row r="40" spans="1:13" s="112" customFormat="1" ht="15" customHeight="1" thickBot="1">
      <c r="A40" s="113">
        <v>9</v>
      </c>
      <c r="B40" s="38" t="s">
        <v>87</v>
      </c>
      <c r="C40" s="114" t="s">
        <v>8</v>
      </c>
      <c r="D40" s="73">
        <v>2</v>
      </c>
      <c r="E40" s="74">
        <v>1</v>
      </c>
      <c r="F40" s="74">
        <v>1</v>
      </c>
      <c r="G40" s="114">
        <v>0</v>
      </c>
      <c r="H40" s="114" t="s">
        <v>51</v>
      </c>
      <c r="I40" s="114" t="s">
        <v>82</v>
      </c>
      <c r="J40" s="114">
        <v>15</v>
      </c>
      <c r="K40" s="114">
        <v>15</v>
      </c>
      <c r="L40" s="114">
        <v>0</v>
      </c>
      <c r="M40" s="30">
        <v>10</v>
      </c>
    </row>
    <row r="41" spans="1:14" s="82" customFormat="1" ht="13.5" thickBot="1">
      <c r="A41" s="245"/>
      <c r="B41" s="126" t="s">
        <v>50</v>
      </c>
      <c r="C41" s="79"/>
      <c r="D41" s="78">
        <f>SUM(D32:D40)</f>
        <v>19</v>
      </c>
      <c r="E41" s="78">
        <f>SUM(E32:E40)</f>
        <v>9.75</v>
      </c>
      <c r="F41" s="79">
        <f>SUM(F32:F40)</f>
        <v>9.25</v>
      </c>
      <c r="G41" s="79">
        <v>0</v>
      </c>
      <c r="H41" s="79" t="s">
        <v>43</v>
      </c>
      <c r="I41" s="80" t="s">
        <v>43</v>
      </c>
      <c r="J41" s="101">
        <f>SUM(J32:J40)</f>
        <v>165</v>
      </c>
      <c r="K41" s="79">
        <f>SUM(K32:K40)</f>
        <v>150</v>
      </c>
      <c r="L41" s="79">
        <f>SUM(L32:L40)</f>
        <v>15</v>
      </c>
      <c r="M41" s="80">
        <f>SUM(M32:M40)</f>
        <v>78.75</v>
      </c>
      <c r="N41" s="60"/>
    </row>
    <row r="42" spans="1:14" s="61" customFormat="1" ht="12.75">
      <c r="A42" s="115"/>
      <c r="B42" s="222" t="s">
        <v>90</v>
      </c>
      <c r="C42" s="244"/>
      <c r="D42" s="84"/>
      <c r="E42" s="85"/>
      <c r="F42" s="85"/>
      <c r="G42" s="85"/>
      <c r="H42" s="85"/>
      <c r="I42" s="85"/>
      <c r="J42" s="85"/>
      <c r="K42" s="85"/>
      <c r="L42" s="85"/>
      <c r="M42" s="86"/>
      <c r="N42" s="60"/>
    </row>
    <row r="43" spans="1:14" s="61" customFormat="1" ht="13.5" thickBot="1">
      <c r="A43" s="109"/>
      <c r="B43" s="284" t="s">
        <v>91</v>
      </c>
      <c r="C43" s="202"/>
      <c r="D43" s="88"/>
      <c r="E43" s="89"/>
      <c r="F43" s="89"/>
      <c r="G43" s="89"/>
      <c r="H43" s="89"/>
      <c r="I43" s="89"/>
      <c r="J43" s="89"/>
      <c r="K43" s="89"/>
      <c r="L43" s="89"/>
      <c r="M43" s="91"/>
      <c r="N43" s="60"/>
    </row>
    <row r="44" spans="1:14" s="61" customFormat="1" ht="13.5" thickBot="1">
      <c r="A44" s="117" t="s">
        <v>11</v>
      </c>
      <c r="B44" s="118" t="s">
        <v>12</v>
      </c>
      <c r="C44" s="118"/>
      <c r="D44" s="119"/>
      <c r="E44" s="119"/>
      <c r="F44" s="119"/>
      <c r="G44" s="119"/>
      <c r="H44" s="119"/>
      <c r="I44" s="120"/>
      <c r="J44" s="119"/>
      <c r="K44" s="119"/>
      <c r="L44" s="119"/>
      <c r="M44" s="121"/>
      <c r="N44" s="60"/>
    </row>
    <row r="45" spans="1:14" s="93" customFormat="1" ht="13.5" thickBot="1">
      <c r="A45" s="280">
        <v>1</v>
      </c>
      <c r="B45" s="278" t="s">
        <v>56</v>
      </c>
      <c r="C45" s="69" t="s">
        <v>7</v>
      </c>
      <c r="D45" s="68">
        <v>2</v>
      </c>
      <c r="E45" s="69">
        <v>1.5</v>
      </c>
      <c r="F45" s="69">
        <v>0.5</v>
      </c>
      <c r="G45" s="69">
        <v>0</v>
      </c>
      <c r="H45" s="69" t="s">
        <v>51</v>
      </c>
      <c r="I45" s="69" t="s">
        <v>82</v>
      </c>
      <c r="J45" s="69">
        <v>30</v>
      </c>
      <c r="K45" s="69">
        <v>15</v>
      </c>
      <c r="L45" s="69">
        <v>15</v>
      </c>
      <c r="M45" s="70">
        <v>7.5</v>
      </c>
      <c r="N45" s="71"/>
    </row>
    <row r="46" spans="1:14" s="72" customFormat="1" ht="13.5" thickBot="1">
      <c r="A46" s="286">
        <v>2</v>
      </c>
      <c r="B46" s="226" t="s">
        <v>57</v>
      </c>
      <c r="C46" s="97" t="s">
        <v>7</v>
      </c>
      <c r="D46" s="96">
        <v>1</v>
      </c>
      <c r="E46" s="97">
        <v>0.75</v>
      </c>
      <c r="F46" s="97">
        <v>0.25</v>
      </c>
      <c r="G46" s="97">
        <v>0</v>
      </c>
      <c r="H46" s="97" t="s">
        <v>51</v>
      </c>
      <c r="I46" s="97" t="s">
        <v>82</v>
      </c>
      <c r="J46" s="97">
        <v>15</v>
      </c>
      <c r="K46" s="97">
        <v>15</v>
      </c>
      <c r="L46" s="97">
        <v>0</v>
      </c>
      <c r="M46" s="98">
        <v>3.75</v>
      </c>
      <c r="N46" s="71"/>
    </row>
    <row r="47" spans="1:14" s="72" customFormat="1" ht="13.5" thickBot="1">
      <c r="A47" s="286">
        <v>3</v>
      </c>
      <c r="B47" s="226" t="s">
        <v>58</v>
      </c>
      <c r="C47" s="97" t="s">
        <v>7</v>
      </c>
      <c r="D47" s="96">
        <v>2</v>
      </c>
      <c r="E47" s="97">
        <v>1.5</v>
      </c>
      <c r="F47" s="97">
        <v>0.5</v>
      </c>
      <c r="G47" s="97">
        <v>0</v>
      </c>
      <c r="H47" s="97" t="s">
        <v>53</v>
      </c>
      <c r="I47" s="97" t="s">
        <v>82</v>
      </c>
      <c r="J47" s="97">
        <v>30</v>
      </c>
      <c r="K47" s="97">
        <v>15</v>
      </c>
      <c r="L47" s="97">
        <v>15</v>
      </c>
      <c r="M47" s="98">
        <v>7.5</v>
      </c>
      <c r="N47" s="71"/>
    </row>
    <row r="48" spans="1:14" s="72" customFormat="1" ht="13.5" thickBot="1">
      <c r="A48" s="286">
        <v>4</v>
      </c>
      <c r="B48" s="226" t="s">
        <v>60</v>
      </c>
      <c r="C48" s="97" t="s">
        <v>7</v>
      </c>
      <c r="D48" s="96">
        <v>2</v>
      </c>
      <c r="E48" s="97">
        <v>1.5</v>
      </c>
      <c r="F48" s="97">
        <v>0.5</v>
      </c>
      <c r="G48" s="97">
        <v>0</v>
      </c>
      <c r="H48" s="97" t="s">
        <v>51</v>
      </c>
      <c r="I48" s="97" t="s">
        <v>82</v>
      </c>
      <c r="J48" s="97">
        <v>30</v>
      </c>
      <c r="K48" s="97">
        <v>15</v>
      </c>
      <c r="L48" s="97">
        <v>15</v>
      </c>
      <c r="M48" s="98">
        <v>7.5</v>
      </c>
      <c r="N48" s="71"/>
    </row>
    <row r="49" spans="1:14" s="72" customFormat="1" ht="26.25" thickBot="1">
      <c r="A49" s="286">
        <v>5</v>
      </c>
      <c r="B49" s="282" t="s">
        <v>79</v>
      </c>
      <c r="C49" s="97" t="s">
        <v>7</v>
      </c>
      <c r="D49" s="96">
        <v>3</v>
      </c>
      <c r="E49" s="97">
        <v>2</v>
      </c>
      <c r="F49" s="97">
        <v>1</v>
      </c>
      <c r="G49" s="97">
        <v>0</v>
      </c>
      <c r="H49" s="97" t="s">
        <v>53</v>
      </c>
      <c r="I49" s="97" t="s">
        <v>82</v>
      </c>
      <c r="J49" s="97">
        <v>45</v>
      </c>
      <c r="K49" s="97">
        <v>15</v>
      </c>
      <c r="L49" s="97">
        <v>30</v>
      </c>
      <c r="M49" s="98">
        <v>5</v>
      </c>
      <c r="N49" s="100"/>
    </row>
    <row r="50" spans="1:14" s="72" customFormat="1" ht="13.5" thickBot="1">
      <c r="A50" s="286">
        <v>6</v>
      </c>
      <c r="B50" s="226" t="s">
        <v>71</v>
      </c>
      <c r="C50" s="97" t="s">
        <v>8</v>
      </c>
      <c r="D50" s="96">
        <v>2</v>
      </c>
      <c r="E50" s="97">
        <v>1.5</v>
      </c>
      <c r="F50" s="97">
        <v>0.5</v>
      </c>
      <c r="G50" s="97">
        <v>0</v>
      </c>
      <c r="H50" s="97" t="s">
        <v>51</v>
      </c>
      <c r="I50" s="97" t="s">
        <v>82</v>
      </c>
      <c r="J50" s="97">
        <v>30</v>
      </c>
      <c r="K50" s="97">
        <v>15</v>
      </c>
      <c r="L50" s="97">
        <v>15</v>
      </c>
      <c r="M50" s="98">
        <v>7.5</v>
      </c>
      <c r="N50" s="71"/>
    </row>
    <row r="51" spans="1:14" s="72" customFormat="1" ht="13.5" thickBot="1">
      <c r="A51" s="286">
        <v>7</v>
      </c>
      <c r="B51" s="226" t="s">
        <v>61</v>
      </c>
      <c r="C51" s="97" t="s">
        <v>8</v>
      </c>
      <c r="D51" s="96">
        <v>2</v>
      </c>
      <c r="E51" s="97">
        <v>1.5</v>
      </c>
      <c r="F51" s="97">
        <v>0.5</v>
      </c>
      <c r="G51" s="97">
        <v>0</v>
      </c>
      <c r="H51" s="97" t="s">
        <v>51</v>
      </c>
      <c r="I51" s="97" t="s">
        <v>82</v>
      </c>
      <c r="J51" s="97">
        <v>30</v>
      </c>
      <c r="K51" s="97">
        <v>15</v>
      </c>
      <c r="L51" s="97">
        <v>15</v>
      </c>
      <c r="M51" s="98">
        <v>7.5</v>
      </c>
      <c r="N51" s="71"/>
    </row>
    <row r="52" spans="1:14" s="72" customFormat="1" ht="13.5" thickBot="1">
      <c r="A52" s="130">
        <v>8</v>
      </c>
      <c r="B52" s="279" t="s">
        <v>59</v>
      </c>
      <c r="C52" s="74" t="s">
        <v>8</v>
      </c>
      <c r="D52" s="73">
        <v>2</v>
      </c>
      <c r="E52" s="74">
        <v>1.5</v>
      </c>
      <c r="F52" s="74">
        <v>0.5</v>
      </c>
      <c r="G52" s="74">
        <v>0</v>
      </c>
      <c r="H52" s="74" t="s">
        <v>51</v>
      </c>
      <c r="I52" s="74" t="s">
        <v>82</v>
      </c>
      <c r="J52" s="74">
        <v>30</v>
      </c>
      <c r="K52" s="74">
        <v>15</v>
      </c>
      <c r="L52" s="74">
        <v>15</v>
      </c>
      <c r="M52" s="75">
        <v>7.5</v>
      </c>
      <c r="N52" s="71"/>
    </row>
    <row r="53" spans="1:14" s="82" customFormat="1" ht="13.5" thickBot="1">
      <c r="A53" s="245"/>
      <c r="B53" s="126" t="s">
        <v>50</v>
      </c>
      <c r="C53" s="79"/>
      <c r="D53" s="78">
        <f>SUM(D45:D52)</f>
        <v>16</v>
      </c>
      <c r="E53" s="78">
        <f>SUM(E45:E52)</f>
        <v>11.75</v>
      </c>
      <c r="F53" s="79">
        <f>SUM(F45:F52)</f>
        <v>4.25</v>
      </c>
      <c r="G53" s="79">
        <v>0</v>
      </c>
      <c r="H53" s="79" t="s">
        <v>43</v>
      </c>
      <c r="I53" s="80" t="s">
        <v>43</v>
      </c>
      <c r="J53" s="79">
        <f>SUM(J45:J52)</f>
        <v>240</v>
      </c>
      <c r="K53" s="79">
        <f>SUM(K45:K52)</f>
        <v>120</v>
      </c>
      <c r="L53" s="79">
        <f>SUM(L45:L52)</f>
        <v>120</v>
      </c>
      <c r="M53" s="80">
        <f>SUM(M45:M52)</f>
        <v>53.75</v>
      </c>
      <c r="N53" s="60"/>
    </row>
    <row r="54" spans="1:14" s="61" customFormat="1" ht="13.5" thickBot="1">
      <c r="A54" s="290"/>
      <c r="B54" s="135" t="s">
        <v>90</v>
      </c>
      <c r="C54" s="110"/>
      <c r="D54" s="68"/>
      <c r="E54" s="68"/>
      <c r="F54" s="69"/>
      <c r="G54" s="69"/>
      <c r="H54" s="69"/>
      <c r="I54" s="69"/>
      <c r="J54" s="221"/>
      <c r="K54" s="85"/>
      <c r="L54" s="85"/>
      <c r="M54" s="86"/>
      <c r="N54" s="60"/>
    </row>
    <row r="55" spans="1:14" s="61" customFormat="1" ht="13.5" thickBot="1">
      <c r="A55" s="290"/>
      <c r="B55" s="292" t="s">
        <v>91</v>
      </c>
      <c r="C55" s="202"/>
      <c r="D55" s="88"/>
      <c r="E55" s="88"/>
      <c r="F55" s="89"/>
      <c r="G55" s="89"/>
      <c r="H55" s="90"/>
      <c r="I55" s="90"/>
      <c r="J55" s="230"/>
      <c r="K55" s="89"/>
      <c r="L55" s="89"/>
      <c r="M55" s="91"/>
      <c r="N55" s="60"/>
    </row>
    <row r="56" spans="1:14" s="61" customFormat="1" ht="13.5" thickBot="1">
      <c r="A56" s="76" t="s">
        <v>40</v>
      </c>
      <c r="B56" s="126" t="s">
        <v>13</v>
      </c>
      <c r="C56" s="126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60"/>
    </row>
    <row r="57" spans="1:14" s="93" customFormat="1" ht="12.75">
      <c r="A57" s="232">
        <v>1</v>
      </c>
      <c r="B57" s="64" t="s">
        <v>86</v>
      </c>
      <c r="C57" s="106" t="s">
        <v>7</v>
      </c>
      <c r="D57" s="294">
        <v>4</v>
      </c>
      <c r="E57" s="294">
        <v>2</v>
      </c>
      <c r="F57" s="106">
        <v>2</v>
      </c>
      <c r="G57" s="106">
        <v>0</v>
      </c>
      <c r="H57" s="106" t="s">
        <v>51</v>
      </c>
      <c r="I57" s="295" t="s">
        <v>81</v>
      </c>
      <c r="J57" s="106">
        <v>30</v>
      </c>
      <c r="K57" s="106">
        <v>0</v>
      </c>
      <c r="L57" s="106">
        <v>30</v>
      </c>
      <c r="M57" s="107">
        <v>20</v>
      </c>
      <c r="N57" s="71"/>
    </row>
    <row r="58" spans="1:14" s="93" customFormat="1" ht="12.75">
      <c r="A58" s="130">
        <v>2</v>
      </c>
      <c r="B58" s="229" t="s">
        <v>133</v>
      </c>
      <c r="C58" s="74" t="s">
        <v>7</v>
      </c>
      <c r="D58" s="73">
        <v>2</v>
      </c>
      <c r="E58" s="73">
        <v>1.5</v>
      </c>
      <c r="F58" s="74">
        <v>0.5</v>
      </c>
      <c r="G58" s="74">
        <v>0</v>
      </c>
      <c r="H58" s="74" t="s">
        <v>51</v>
      </c>
      <c r="I58" s="133" t="s">
        <v>81</v>
      </c>
      <c r="J58" s="74">
        <v>30</v>
      </c>
      <c r="K58" s="74">
        <v>15</v>
      </c>
      <c r="L58" s="74">
        <v>15</v>
      </c>
      <c r="M58" s="75">
        <v>7.5</v>
      </c>
      <c r="N58" s="71"/>
    </row>
    <row r="59" spans="1:14" s="93" customFormat="1" ht="12.75">
      <c r="A59" s="130">
        <v>3</v>
      </c>
      <c r="B59" s="229" t="s">
        <v>133</v>
      </c>
      <c r="C59" s="74" t="s">
        <v>7</v>
      </c>
      <c r="D59" s="73">
        <v>2</v>
      </c>
      <c r="E59" s="73">
        <v>1.5</v>
      </c>
      <c r="F59" s="74">
        <v>0.5</v>
      </c>
      <c r="G59" s="74">
        <v>0</v>
      </c>
      <c r="H59" s="74" t="s">
        <v>51</v>
      </c>
      <c r="I59" s="133" t="s">
        <v>81</v>
      </c>
      <c r="J59" s="74">
        <v>30</v>
      </c>
      <c r="K59" s="74">
        <v>15</v>
      </c>
      <c r="L59" s="74">
        <v>15</v>
      </c>
      <c r="M59" s="75">
        <v>7.5</v>
      </c>
      <c r="N59" s="71"/>
    </row>
    <row r="60" spans="1:14" s="93" customFormat="1" ht="13.5" thickBot="1">
      <c r="A60" s="130">
        <v>4</v>
      </c>
      <c r="B60" s="229" t="s">
        <v>86</v>
      </c>
      <c r="C60" s="74" t="s">
        <v>8</v>
      </c>
      <c r="D60" s="73">
        <v>4</v>
      </c>
      <c r="E60" s="73">
        <v>2</v>
      </c>
      <c r="F60" s="74">
        <v>2</v>
      </c>
      <c r="G60" s="74">
        <v>0</v>
      </c>
      <c r="H60" s="74" t="s">
        <v>51</v>
      </c>
      <c r="I60" s="133" t="s">
        <v>81</v>
      </c>
      <c r="J60" s="74">
        <v>30</v>
      </c>
      <c r="K60" s="74">
        <v>0</v>
      </c>
      <c r="L60" s="74">
        <v>30</v>
      </c>
      <c r="M60" s="75">
        <v>20</v>
      </c>
      <c r="N60" s="100"/>
    </row>
    <row r="61" spans="1:14" s="82" customFormat="1" ht="13.5" thickBot="1">
      <c r="A61" s="245"/>
      <c r="B61" s="126" t="s">
        <v>50</v>
      </c>
      <c r="C61" s="79"/>
      <c r="D61" s="78">
        <f>SUM(D57:D60)</f>
        <v>12</v>
      </c>
      <c r="E61" s="78">
        <f>SUM(E57:E60)</f>
        <v>7</v>
      </c>
      <c r="F61" s="79">
        <f>SUM(F57:F60)</f>
        <v>5</v>
      </c>
      <c r="G61" s="79">
        <v>0</v>
      </c>
      <c r="H61" s="79" t="s">
        <v>43</v>
      </c>
      <c r="I61" s="81" t="s">
        <v>43</v>
      </c>
      <c r="J61" s="79">
        <f>SUM(J57:J60)</f>
        <v>120</v>
      </c>
      <c r="K61" s="79">
        <f>SUM(K58:K60)</f>
        <v>30</v>
      </c>
      <c r="L61" s="79">
        <f>SUM(L57:L60)</f>
        <v>90</v>
      </c>
      <c r="M61" s="80">
        <f>SUM(M57:M60)</f>
        <v>55</v>
      </c>
      <c r="N61" s="60"/>
    </row>
    <row r="62" spans="1:14" s="61" customFormat="1" ht="12.75">
      <c r="A62" s="115"/>
      <c r="B62" s="278" t="s">
        <v>90</v>
      </c>
      <c r="C62" s="244"/>
      <c r="D62" s="84">
        <v>0</v>
      </c>
      <c r="E62" s="84">
        <v>0</v>
      </c>
      <c r="F62" s="85">
        <v>0</v>
      </c>
      <c r="G62" s="85">
        <v>0</v>
      </c>
      <c r="H62" s="69" t="s">
        <v>43</v>
      </c>
      <c r="I62" s="293" t="s">
        <v>43</v>
      </c>
      <c r="J62" s="85">
        <v>0</v>
      </c>
      <c r="K62" s="85">
        <v>0</v>
      </c>
      <c r="L62" s="85">
        <v>0</v>
      </c>
      <c r="M62" s="86">
        <v>0</v>
      </c>
      <c r="N62" s="60"/>
    </row>
    <row r="63" spans="1:14" s="61" customFormat="1" ht="13.5" thickBot="1">
      <c r="A63" s="109"/>
      <c r="B63" s="281" t="s">
        <v>91</v>
      </c>
      <c r="C63" s="202"/>
      <c r="D63" s="88">
        <v>12</v>
      </c>
      <c r="E63" s="88">
        <v>7</v>
      </c>
      <c r="F63" s="89">
        <v>5</v>
      </c>
      <c r="G63" s="89">
        <v>0</v>
      </c>
      <c r="H63" s="90" t="s">
        <v>43</v>
      </c>
      <c r="I63" s="269" t="s">
        <v>43</v>
      </c>
      <c r="J63" s="89">
        <v>120</v>
      </c>
      <c r="K63" s="89">
        <v>30</v>
      </c>
      <c r="L63" s="89">
        <f>SUM(L57:L60)</f>
        <v>90</v>
      </c>
      <c r="M63" s="91">
        <v>55</v>
      </c>
      <c r="N63" s="60"/>
    </row>
    <row r="64" spans="1:14" s="61" customFormat="1" ht="13.5" thickBot="1">
      <c r="A64" s="62" t="s">
        <v>41</v>
      </c>
      <c r="B64" s="63" t="s">
        <v>14</v>
      </c>
      <c r="C64" s="63"/>
      <c r="D64" s="92"/>
      <c r="E64" s="92"/>
      <c r="F64" s="92"/>
      <c r="G64" s="92"/>
      <c r="H64" s="92"/>
      <c r="I64" s="92"/>
      <c r="J64" s="92"/>
      <c r="K64" s="92"/>
      <c r="L64" s="92"/>
      <c r="M64" s="235"/>
      <c r="N64" s="60"/>
    </row>
    <row r="65" spans="1:14" s="93" customFormat="1" ht="25.5">
      <c r="A65" s="280">
        <v>1</v>
      </c>
      <c r="B65" s="296" t="s">
        <v>146</v>
      </c>
      <c r="C65" s="69" t="s">
        <v>7</v>
      </c>
      <c r="D65" s="68">
        <v>0.5</v>
      </c>
      <c r="E65" s="69">
        <v>0.5</v>
      </c>
      <c r="F65" s="69">
        <v>0</v>
      </c>
      <c r="G65" s="69">
        <v>0</v>
      </c>
      <c r="H65" s="69" t="s">
        <v>134</v>
      </c>
      <c r="I65" s="69" t="s">
        <v>82</v>
      </c>
      <c r="J65" s="69">
        <v>4</v>
      </c>
      <c r="K65" s="69">
        <v>4</v>
      </c>
      <c r="L65" s="69">
        <v>0</v>
      </c>
      <c r="M65" s="70">
        <v>0</v>
      </c>
      <c r="N65" s="71"/>
    </row>
    <row r="66" spans="1:14" s="93" customFormat="1" ht="12.75">
      <c r="A66" s="286">
        <v>2</v>
      </c>
      <c r="B66" s="226" t="s">
        <v>22</v>
      </c>
      <c r="C66" s="97" t="s">
        <v>8</v>
      </c>
      <c r="D66" s="96">
        <v>0.25</v>
      </c>
      <c r="E66" s="97">
        <v>0.25</v>
      </c>
      <c r="F66" s="97">
        <v>0</v>
      </c>
      <c r="G66" s="97">
        <v>0</v>
      </c>
      <c r="H66" s="97" t="s">
        <v>134</v>
      </c>
      <c r="I66" s="97" t="s">
        <v>82</v>
      </c>
      <c r="J66" s="97">
        <v>2</v>
      </c>
      <c r="K66" s="97">
        <v>2</v>
      </c>
      <c r="L66" s="97">
        <v>0</v>
      </c>
      <c r="M66" s="98">
        <v>0</v>
      </c>
      <c r="N66" s="71"/>
    </row>
    <row r="67" spans="1:14" s="93" customFormat="1" ht="12.75">
      <c r="A67" s="286">
        <v>3</v>
      </c>
      <c r="B67" s="226" t="s">
        <v>49</v>
      </c>
      <c r="C67" s="97" t="s">
        <v>8</v>
      </c>
      <c r="D67" s="96">
        <v>0.25</v>
      </c>
      <c r="E67" s="97">
        <v>0.25</v>
      </c>
      <c r="F67" s="97">
        <v>0</v>
      </c>
      <c r="G67" s="97">
        <v>0</v>
      </c>
      <c r="H67" s="97" t="s">
        <v>134</v>
      </c>
      <c r="I67" s="97" t="s">
        <v>82</v>
      </c>
      <c r="J67" s="97">
        <v>2</v>
      </c>
      <c r="K67" s="97">
        <v>2</v>
      </c>
      <c r="L67" s="97">
        <v>0</v>
      </c>
      <c r="M67" s="98">
        <v>0</v>
      </c>
      <c r="N67" s="71"/>
    </row>
    <row r="68" spans="1:14" s="93" customFormat="1" ht="13.5" thickBot="1">
      <c r="A68" s="109">
        <v>4</v>
      </c>
      <c r="B68" s="279" t="s">
        <v>23</v>
      </c>
      <c r="C68" s="89" t="s">
        <v>8</v>
      </c>
      <c r="D68" s="88">
        <v>0.5</v>
      </c>
      <c r="E68" s="89">
        <v>0.5</v>
      </c>
      <c r="F68" s="89">
        <v>0</v>
      </c>
      <c r="G68" s="89">
        <v>0</v>
      </c>
      <c r="H68" s="89" t="s">
        <v>134</v>
      </c>
      <c r="I68" s="89" t="s">
        <v>82</v>
      </c>
      <c r="J68" s="89">
        <v>4</v>
      </c>
      <c r="K68" s="89">
        <v>4</v>
      </c>
      <c r="L68" s="89">
        <v>0</v>
      </c>
      <c r="M68" s="91">
        <v>0</v>
      </c>
      <c r="N68" s="71"/>
    </row>
    <row r="69" spans="1:14" s="61" customFormat="1" ht="13.5" thickBot="1">
      <c r="A69" s="76" t="s">
        <v>42</v>
      </c>
      <c r="B69" s="127"/>
      <c r="C69" s="140" t="s">
        <v>8</v>
      </c>
      <c r="D69" s="236">
        <v>3</v>
      </c>
      <c r="E69" s="236">
        <v>0</v>
      </c>
      <c r="F69" s="136">
        <v>3</v>
      </c>
      <c r="G69" s="136">
        <v>3</v>
      </c>
      <c r="H69" s="136" t="s">
        <v>155</v>
      </c>
      <c r="I69" s="136" t="s">
        <v>156</v>
      </c>
      <c r="J69" s="237">
        <v>160</v>
      </c>
      <c r="K69" s="136">
        <v>0</v>
      </c>
      <c r="L69" s="140">
        <v>0</v>
      </c>
      <c r="M69" s="238">
        <v>160</v>
      </c>
      <c r="N69" s="60"/>
    </row>
    <row r="70" spans="1:14" s="61" customFormat="1" ht="13.5" thickBot="1">
      <c r="A70" s="340" t="s">
        <v>69</v>
      </c>
      <c r="B70" s="341"/>
      <c r="C70" s="140" t="s">
        <v>7</v>
      </c>
      <c r="D70" s="128">
        <v>45</v>
      </c>
      <c r="E70" s="136">
        <f>SUM(E18,E19,E24,E26,E32,E33,E34,E35,E36,F37,E38,E39,E45,E46,E47,E48,E49,E57,E58,E59,E65)</f>
        <v>26.75</v>
      </c>
      <c r="F70" s="136">
        <f>SUM(F18,F19,F24,F26,F32,F33,F34,F35,F36,F37,F38,F39,F45,F46,F47,F48,F49,F57,F58,F59)</f>
        <v>18.25</v>
      </c>
      <c r="G70" s="136">
        <v>2</v>
      </c>
      <c r="H70" s="136" t="s">
        <v>43</v>
      </c>
      <c r="I70" s="136" t="s">
        <v>43</v>
      </c>
      <c r="J70" s="101">
        <f>SUM(J18,J19,J24,J26,J32,J33,J34,J35,J36,J37,J38,J39,J45,J46,J47,J48,J49,J57,J58,J59,J65)</f>
        <v>529</v>
      </c>
      <c r="K70" s="136">
        <f>SUM(K24,K27,K32:K39,K45:K49,K57:K59,K65)</f>
        <v>289</v>
      </c>
      <c r="L70" s="140">
        <f>SUM(L18:L19,L24,L26,L32:L39,L45:L49,L57:L59)</f>
        <v>240</v>
      </c>
      <c r="M70" s="238">
        <f>SUM(M24,M26,M45,M47,M48,M49,M57:M59,M32:M39,M46)</f>
        <v>141.25</v>
      </c>
      <c r="N70" s="60"/>
    </row>
    <row r="71" spans="1:14" s="61" customFormat="1" ht="13.5" thickBot="1">
      <c r="A71" s="349" t="s">
        <v>70</v>
      </c>
      <c r="B71" s="350"/>
      <c r="C71" s="90" t="s">
        <v>8</v>
      </c>
      <c r="D71" s="128">
        <v>21</v>
      </c>
      <c r="E71" s="136">
        <f>SUM(E25,E27,E40,E50,E51,E52,E60,E66,E67,E68)</f>
        <v>11.25</v>
      </c>
      <c r="F71" s="136">
        <f>SUM(F69,F60,F52,F51,F50,F40,F27,F25)</f>
        <v>9.75</v>
      </c>
      <c r="G71" s="136">
        <v>3</v>
      </c>
      <c r="H71" s="136" t="s">
        <v>43</v>
      </c>
      <c r="I71" s="136" t="s">
        <v>43</v>
      </c>
      <c r="J71" s="239">
        <f>SUM(J25,J27,J40,J50,J51,J52,J60,J66,J67,J68)</f>
        <v>203</v>
      </c>
      <c r="K71" s="136">
        <f>SUM(K25,K27,K40,K50:K52,K60,K66:K68)</f>
        <v>98</v>
      </c>
      <c r="L71" s="140">
        <f>SUM(L25,L27,L40,L50:L52,L60)</f>
        <v>105</v>
      </c>
      <c r="M71" s="240">
        <f>SUM(M25,M27,M40,M50:M52,M60)</f>
        <v>61.25</v>
      </c>
      <c r="N71" s="60"/>
    </row>
    <row r="72" spans="1:14" s="61" customFormat="1" ht="11.25" customHeight="1" thickBot="1">
      <c r="A72" s="117"/>
      <c r="B72" s="142"/>
      <c r="C72" s="297"/>
      <c r="D72" s="145"/>
      <c r="E72" s="145"/>
      <c r="F72" s="145"/>
      <c r="G72" s="120"/>
      <c r="H72" s="120"/>
      <c r="I72" s="120"/>
      <c r="J72" s="120"/>
      <c r="K72" s="120"/>
      <c r="L72" s="120"/>
      <c r="M72" s="241"/>
      <c r="N72" s="60"/>
    </row>
    <row r="73" spans="1:14" s="82" customFormat="1" ht="13.5" thickBot="1">
      <c r="A73" s="340" t="s">
        <v>83</v>
      </c>
      <c r="B73" s="341"/>
      <c r="C73" s="80" t="s">
        <v>43</v>
      </c>
      <c r="D73" s="143">
        <v>66</v>
      </c>
      <c r="E73" s="81">
        <f>SUM(E70,E71)</f>
        <v>38</v>
      </c>
      <c r="F73" s="81">
        <f>SUM(F70,F71)</f>
        <v>28</v>
      </c>
      <c r="G73" s="81">
        <v>5</v>
      </c>
      <c r="H73" s="136" t="s">
        <v>43</v>
      </c>
      <c r="I73" s="136" t="s">
        <v>43</v>
      </c>
      <c r="J73" s="143">
        <f>SUM(J70,J71)</f>
        <v>732</v>
      </c>
      <c r="K73" s="79">
        <f>SUM(K70,K71)</f>
        <v>387</v>
      </c>
      <c r="L73" s="79">
        <f>SUM(L70,L71)</f>
        <v>345</v>
      </c>
      <c r="M73" s="242">
        <f>SUM(M70,M71)</f>
        <v>202.5</v>
      </c>
      <c r="N73" s="118"/>
    </row>
    <row r="74" spans="1:14" s="61" customFormat="1" ht="12.75">
      <c r="A74" s="118"/>
      <c r="B74" s="142" t="s">
        <v>47</v>
      </c>
      <c r="C74" s="118"/>
      <c r="D74" s="118"/>
      <c r="E74" s="118"/>
      <c r="F74" s="118"/>
      <c r="G74" s="119"/>
      <c r="H74" s="119"/>
      <c r="I74" s="119"/>
      <c r="J74" s="119"/>
      <c r="K74" s="119"/>
      <c r="L74" s="119"/>
      <c r="M74" s="119"/>
      <c r="N74" s="60"/>
    </row>
    <row r="75" spans="1:14" s="61" customFormat="1" ht="12.75">
      <c r="A75" s="118"/>
      <c r="B75" s="142" t="s">
        <v>48</v>
      </c>
      <c r="C75" s="118"/>
      <c r="D75" s="118"/>
      <c r="E75" s="118"/>
      <c r="F75" s="118"/>
      <c r="G75" s="119"/>
      <c r="H75" s="119"/>
      <c r="I75" s="119"/>
      <c r="J75" s="119"/>
      <c r="K75" s="119"/>
      <c r="L75" s="119"/>
      <c r="M75" s="119"/>
      <c r="N75" s="60"/>
    </row>
    <row r="76" spans="1:14" s="61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60"/>
    </row>
    <row r="77" spans="1:14" s="61" customFormat="1" ht="16.5" thickBot="1">
      <c r="A77" s="146"/>
      <c r="B77" s="317" t="s">
        <v>88</v>
      </c>
      <c r="C77" s="146"/>
      <c r="D77" s="146"/>
      <c r="E77" s="146"/>
      <c r="F77" s="146"/>
      <c r="G77" s="49"/>
      <c r="H77" s="146"/>
      <c r="I77" s="146"/>
      <c r="J77" s="146"/>
      <c r="K77" s="146"/>
      <c r="L77" s="146"/>
      <c r="M77" s="146"/>
      <c r="N77" s="60"/>
    </row>
    <row r="78" spans="1:14" s="61" customFormat="1" ht="13.5" thickBot="1">
      <c r="A78" s="12" t="s">
        <v>0</v>
      </c>
      <c r="B78" s="298"/>
      <c r="C78" s="243"/>
      <c r="D78" s="342" t="s">
        <v>35</v>
      </c>
      <c r="E78" s="342"/>
      <c r="F78" s="342"/>
      <c r="G78" s="16" t="s">
        <v>24</v>
      </c>
      <c r="H78" s="17" t="s">
        <v>1</v>
      </c>
      <c r="I78" s="16" t="s">
        <v>28</v>
      </c>
      <c r="J78" s="342" t="s">
        <v>38</v>
      </c>
      <c r="K78" s="342"/>
      <c r="L78" s="342"/>
      <c r="M78" s="343"/>
      <c r="N78" s="60"/>
    </row>
    <row r="79" spans="1:14" s="61" customFormat="1" ht="12.75">
      <c r="A79" s="12"/>
      <c r="B79" s="298" t="s">
        <v>15</v>
      </c>
      <c r="C79" s="275" t="s">
        <v>26</v>
      </c>
      <c r="D79" s="250" t="s">
        <v>2</v>
      </c>
      <c r="E79" s="16" t="s">
        <v>32</v>
      </c>
      <c r="F79" s="300" t="s">
        <v>18</v>
      </c>
      <c r="G79" s="276" t="s">
        <v>36</v>
      </c>
      <c r="H79" s="17" t="s">
        <v>34</v>
      </c>
      <c r="I79" s="16" t="s">
        <v>29</v>
      </c>
      <c r="J79" s="274" t="s">
        <v>2</v>
      </c>
      <c r="K79" s="348" t="s">
        <v>39</v>
      </c>
      <c r="L79" s="348"/>
      <c r="M79" s="170" t="s">
        <v>37</v>
      </c>
      <c r="N79" s="60"/>
    </row>
    <row r="80" spans="1:14" s="61" customFormat="1" ht="12.75">
      <c r="A80" s="31"/>
      <c r="B80" s="299" t="s">
        <v>3</v>
      </c>
      <c r="C80" s="168"/>
      <c r="D80" s="38"/>
      <c r="E80" s="24" t="s">
        <v>16</v>
      </c>
      <c r="F80" s="33" t="s">
        <v>21</v>
      </c>
      <c r="G80" s="24" t="s">
        <v>45</v>
      </c>
      <c r="H80" s="27"/>
      <c r="I80" s="24" t="s">
        <v>30</v>
      </c>
      <c r="J80" s="273"/>
      <c r="K80" s="35" t="s">
        <v>17</v>
      </c>
      <c r="L80" s="36" t="s">
        <v>44</v>
      </c>
      <c r="M80" s="37"/>
      <c r="N80" s="60"/>
    </row>
    <row r="81" spans="1:14" s="61" customFormat="1" ht="12.75">
      <c r="A81" s="21"/>
      <c r="B81" s="299"/>
      <c r="C81" s="45"/>
      <c r="D81" s="38"/>
      <c r="E81" s="24" t="s">
        <v>27</v>
      </c>
      <c r="F81" s="33" t="s">
        <v>19</v>
      </c>
      <c r="G81" s="24" t="s">
        <v>46</v>
      </c>
      <c r="H81" s="38"/>
      <c r="I81" s="24" t="s">
        <v>31</v>
      </c>
      <c r="J81" s="273"/>
      <c r="K81" s="39"/>
      <c r="L81" s="40"/>
      <c r="M81" s="41"/>
      <c r="N81" s="60"/>
    </row>
    <row r="82" spans="1:14" s="61" customFormat="1" ht="12.75">
      <c r="A82" s="21"/>
      <c r="B82" s="45"/>
      <c r="C82" s="272"/>
      <c r="D82" s="38"/>
      <c r="E82" s="24" t="s">
        <v>33</v>
      </c>
      <c r="F82" s="33"/>
      <c r="G82" s="24" t="s">
        <v>20</v>
      </c>
      <c r="H82" s="27"/>
      <c r="I82" s="45" t="s">
        <v>89</v>
      </c>
      <c r="J82" s="39"/>
      <c r="K82" s="39"/>
      <c r="L82" s="45"/>
      <c r="M82" s="46"/>
      <c r="N82" s="60"/>
    </row>
    <row r="83" spans="1:14" s="61" customFormat="1" ht="13.5" thickBot="1">
      <c r="A83" s="47"/>
      <c r="B83" s="54"/>
      <c r="C83" s="54"/>
      <c r="D83" s="49"/>
      <c r="E83" s="50"/>
      <c r="F83" s="51"/>
      <c r="G83" s="50"/>
      <c r="H83" s="49"/>
      <c r="I83" s="54"/>
      <c r="J83" s="53"/>
      <c r="K83" s="53"/>
      <c r="L83" s="54"/>
      <c r="M83" s="55"/>
      <c r="N83" s="60"/>
    </row>
    <row r="84" spans="1:14" s="61" customFormat="1" ht="13.5" thickBot="1">
      <c r="A84" s="47"/>
      <c r="B84" s="147" t="s">
        <v>25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148"/>
      <c r="N84" s="60"/>
    </row>
    <row r="85" spans="1:14" s="61" customFormat="1" ht="13.5" thickBot="1">
      <c r="A85" s="149" t="s">
        <v>7</v>
      </c>
      <c r="B85" s="150" t="s">
        <v>5</v>
      </c>
      <c r="C85" s="150"/>
      <c r="D85" s="151"/>
      <c r="E85" s="151"/>
      <c r="F85" s="151"/>
      <c r="G85" s="151"/>
      <c r="H85" s="151"/>
      <c r="I85" s="151"/>
      <c r="J85" s="151"/>
      <c r="K85" s="151"/>
      <c r="L85" s="151"/>
      <c r="M85" s="14"/>
      <c r="N85" s="60"/>
    </row>
    <row r="86" spans="1:14" s="61" customFormat="1" ht="13.5" thickBot="1">
      <c r="A86" s="302"/>
      <c r="B86" s="166" t="s">
        <v>50</v>
      </c>
      <c r="C86" s="153" t="s">
        <v>43</v>
      </c>
      <c r="D86" s="152"/>
      <c r="E86" s="152"/>
      <c r="F86" s="153"/>
      <c r="G86" s="153"/>
      <c r="H86" s="155" t="s">
        <v>43</v>
      </c>
      <c r="I86" s="153" t="s">
        <v>43</v>
      </c>
      <c r="J86" s="247"/>
      <c r="K86" s="153"/>
      <c r="L86" s="153"/>
      <c r="M86" s="154"/>
      <c r="N86" s="60"/>
    </row>
    <row r="87" spans="1:14" s="61" customFormat="1" ht="12.75">
      <c r="A87" s="303"/>
      <c r="B87" s="301" t="s">
        <v>90</v>
      </c>
      <c r="C87" s="158" t="s">
        <v>43</v>
      </c>
      <c r="D87" s="157"/>
      <c r="E87" s="157"/>
      <c r="F87" s="158"/>
      <c r="G87" s="158"/>
      <c r="H87" s="304" t="s">
        <v>43</v>
      </c>
      <c r="I87" s="159" t="s">
        <v>43</v>
      </c>
      <c r="J87" s="307"/>
      <c r="K87" s="158"/>
      <c r="L87" s="158"/>
      <c r="M87" s="161"/>
      <c r="N87" s="60"/>
    </row>
    <row r="88" spans="1:14" s="61" customFormat="1" ht="13.5" thickBot="1">
      <c r="A88" s="172"/>
      <c r="B88" s="310" t="s">
        <v>91</v>
      </c>
      <c r="C88" s="174" t="s">
        <v>43</v>
      </c>
      <c r="D88" s="173"/>
      <c r="E88" s="173"/>
      <c r="F88" s="174"/>
      <c r="G88" s="174"/>
      <c r="H88" s="305" t="s">
        <v>43</v>
      </c>
      <c r="I88" s="162" t="s">
        <v>43</v>
      </c>
      <c r="J88" s="308"/>
      <c r="K88" s="174"/>
      <c r="L88" s="174"/>
      <c r="M88" s="175"/>
      <c r="N88" s="60"/>
    </row>
    <row r="89" spans="1:14" s="61" customFormat="1" ht="13.5" thickBot="1">
      <c r="A89" s="163" t="s">
        <v>8</v>
      </c>
      <c r="B89" s="164" t="s">
        <v>6</v>
      </c>
      <c r="C89" s="182"/>
      <c r="D89" s="246"/>
      <c r="E89" s="246"/>
      <c r="F89" s="247"/>
      <c r="G89" s="247"/>
      <c r="H89" s="247"/>
      <c r="I89" s="153"/>
      <c r="J89" s="247"/>
      <c r="K89" s="247"/>
      <c r="L89" s="247"/>
      <c r="M89" s="248"/>
      <c r="N89" s="60"/>
    </row>
    <row r="90" spans="1:14" s="61" customFormat="1" ht="13.5" thickBot="1">
      <c r="A90" s="302"/>
      <c r="B90" s="166" t="s">
        <v>50</v>
      </c>
      <c r="C90" s="153" t="s">
        <v>43</v>
      </c>
      <c r="D90" s="152"/>
      <c r="E90" s="152"/>
      <c r="F90" s="153"/>
      <c r="G90" s="153"/>
      <c r="H90" s="155" t="s">
        <v>43</v>
      </c>
      <c r="I90" s="153" t="s">
        <v>43</v>
      </c>
      <c r="J90" s="247"/>
      <c r="K90" s="153"/>
      <c r="L90" s="153"/>
      <c r="M90" s="154"/>
      <c r="N90" s="60"/>
    </row>
    <row r="91" spans="1:14" s="61" customFormat="1" ht="12.75">
      <c r="A91" s="303"/>
      <c r="B91" s="38" t="s">
        <v>90</v>
      </c>
      <c r="C91" s="168" t="s">
        <v>43</v>
      </c>
      <c r="D91" s="167"/>
      <c r="E91" s="167"/>
      <c r="F91" s="168"/>
      <c r="G91" s="168"/>
      <c r="H91" s="311" t="s">
        <v>43</v>
      </c>
      <c r="I91" s="168" t="s">
        <v>43</v>
      </c>
      <c r="J91" s="32"/>
      <c r="K91" s="168"/>
      <c r="L91" s="168"/>
      <c r="M91" s="171"/>
      <c r="N91" s="60"/>
    </row>
    <row r="92" spans="1:14" s="61" customFormat="1" ht="13.5" thickBot="1">
      <c r="A92" s="172"/>
      <c r="B92" s="309" t="s">
        <v>91</v>
      </c>
      <c r="C92" s="174" t="s">
        <v>43</v>
      </c>
      <c r="D92" s="173"/>
      <c r="E92" s="174"/>
      <c r="F92" s="174"/>
      <c r="G92" s="174"/>
      <c r="H92" s="306" t="s">
        <v>43</v>
      </c>
      <c r="I92" s="174" t="s">
        <v>43</v>
      </c>
      <c r="J92" s="308"/>
      <c r="K92" s="174"/>
      <c r="L92" s="174"/>
      <c r="M92" s="175"/>
      <c r="N92" s="60"/>
    </row>
    <row r="93" spans="1:14" s="61" customFormat="1" ht="13.5" thickBot="1">
      <c r="A93" s="149" t="s">
        <v>10</v>
      </c>
      <c r="B93" s="150" t="s">
        <v>9</v>
      </c>
      <c r="C93" s="249"/>
      <c r="D93" s="250"/>
      <c r="E93" s="250"/>
      <c r="F93" s="250"/>
      <c r="G93" s="250"/>
      <c r="H93" s="250"/>
      <c r="I93" s="250"/>
      <c r="J93" s="250"/>
      <c r="K93" s="250"/>
      <c r="L93" s="250"/>
      <c r="M93" s="251"/>
      <c r="N93" s="60"/>
    </row>
    <row r="94" spans="1:14" s="61" customFormat="1" ht="12.75">
      <c r="A94" s="156">
        <v>1</v>
      </c>
      <c r="B94" s="176" t="s">
        <v>92</v>
      </c>
      <c r="C94" s="15" t="s">
        <v>10</v>
      </c>
      <c r="D94" s="159">
        <v>2</v>
      </c>
      <c r="E94" s="159">
        <v>1.5</v>
      </c>
      <c r="F94" s="159">
        <v>0.5</v>
      </c>
      <c r="G94" s="159">
        <v>0</v>
      </c>
      <c r="H94" s="159" t="s">
        <v>51</v>
      </c>
      <c r="I94" s="159" t="s">
        <v>82</v>
      </c>
      <c r="J94" s="159">
        <v>30</v>
      </c>
      <c r="K94" s="159">
        <v>15</v>
      </c>
      <c r="L94" s="159">
        <v>15</v>
      </c>
      <c r="M94" s="160">
        <v>7.5</v>
      </c>
      <c r="N94" s="60"/>
    </row>
    <row r="95" spans="1:14" s="61" customFormat="1" ht="12.75">
      <c r="A95" s="94">
        <v>2</v>
      </c>
      <c r="B95" s="123" t="s">
        <v>93</v>
      </c>
      <c r="C95" s="225" t="s">
        <v>10</v>
      </c>
      <c r="D95" s="97">
        <v>2</v>
      </c>
      <c r="E95" s="97">
        <v>1.5</v>
      </c>
      <c r="F95" s="97">
        <v>0.5</v>
      </c>
      <c r="G95" s="97">
        <v>0</v>
      </c>
      <c r="H95" s="97" t="s">
        <v>53</v>
      </c>
      <c r="I95" s="97" t="s">
        <v>82</v>
      </c>
      <c r="J95" s="97">
        <v>30</v>
      </c>
      <c r="K95" s="97">
        <v>15</v>
      </c>
      <c r="L95" s="97">
        <v>15</v>
      </c>
      <c r="M95" s="98">
        <v>7.5</v>
      </c>
      <c r="N95" s="60"/>
    </row>
    <row r="96" spans="1:14" s="61" customFormat="1" ht="12.75">
      <c r="A96" s="94">
        <v>3</v>
      </c>
      <c r="B96" s="123" t="s">
        <v>94</v>
      </c>
      <c r="C96" s="225" t="s">
        <v>10</v>
      </c>
      <c r="D96" s="97">
        <v>2</v>
      </c>
      <c r="E96" s="97">
        <v>1.5</v>
      </c>
      <c r="F96" s="97">
        <v>0.5</v>
      </c>
      <c r="G96" s="97">
        <v>0</v>
      </c>
      <c r="H96" s="97" t="s">
        <v>53</v>
      </c>
      <c r="I96" s="97" t="s">
        <v>82</v>
      </c>
      <c r="J96" s="97">
        <v>30</v>
      </c>
      <c r="K96" s="97">
        <v>15</v>
      </c>
      <c r="L96" s="97">
        <v>15</v>
      </c>
      <c r="M96" s="98">
        <v>7.5</v>
      </c>
      <c r="N96" s="60"/>
    </row>
    <row r="97" spans="1:14" s="61" customFormat="1" ht="13.5" thickBot="1">
      <c r="A97" s="11">
        <v>4</v>
      </c>
      <c r="B97" s="202" t="s">
        <v>95</v>
      </c>
      <c r="C97" s="228" t="s">
        <v>10</v>
      </c>
      <c r="D97" s="74">
        <v>2</v>
      </c>
      <c r="E97" s="74">
        <v>1.5</v>
      </c>
      <c r="F97" s="74">
        <v>0.5</v>
      </c>
      <c r="G97" s="74">
        <v>0</v>
      </c>
      <c r="H97" s="74" t="s">
        <v>53</v>
      </c>
      <c r="I97" s="74" t="s">
        <v>82</v>
      </c>
      <c r="J97" s="74">
        <v>30</v>
      </c>
      <c r="K97" s="74">
        <v>15</v>
      </c>
      <c r="L97" s="74">
        <v>15</v>
      </c>
      <c r="M97" s="75">
        <v>7.5</v>
      </c>
      <c r="N97" s="60"/>
    </row>
    <row r="98" spans="1:14" s="61" customFormat="1" ht="13.5" thickBot="1">
      <c r="A98" s="313"/>
      <c r="B98" s="144" t="s">
        <v>50</v>
      </c>
      <c r="C98" s="143"/>
      <c r="D98" s="79">
        <f>SUM(D94:D97)</f>
        <v>8</v>
      </c>
      <c r="E98" s="78">
        <f>SUM(E94:E97)</f>
        <v>6</v>
      </c>
      <c r="F98" s="79">
        <f>SUM(F94:F97)</f>
        <v>2</v>
      </c>
      <c r="G98" s="79">
        <f>SUM(G94:G97)</f>
        <v>0</v>
      </c>
      <c r="H98" s="79" t="s">
        <v>43</v>
      </c>
      <c r="I98" s="79" t="s">
        <v>43</v>
      </c>
      <c r="J98" s="143">
        <f>SUM(J94:J97)</f>
        <v>120</v>
      </c>
      <c r="K98" s="79">
        <f>SUM(K94:K97)</f>
        <v>60</v>
      </c>
      <c r="L98" s="79">
        <f>SUM(L94:L97)</f>
        <v>60</v>
      </c>
      <c r="M98" s="80">
        <f>SUM(M94:M97)</f>
        <v>30</v>
      </c>
      <c r="N98" s="60"/>
    </row>
    <row r="99" spans="1:14" s="61" customFormat="1" ht="13.5" thickBot="1">
      <c r="A99" s="83"/>
      <c r="B99" s="138" t="s">
        <v>90</v>
      </c>
      <c r="C99" s="221"/>
      <c r="D99" s="85">
        <v>0</v>
      </c>
      <c r="E99" s="84">
        <v>0</v>
      </c>
      <c r="F99" s="85">
        <v>0</v>
      </c>
      <c r="G99" s="85">
        <v>0</v>
      </c>
      <c r="H99" s="69" t="s">
        <v>43</v>
      </c>
      <c r="I99" s="69" t="s">
        <v>43</v>
      </c>
      <c r="J99" s="221">
        <v>0</v>
      </c>
      <c r="K99" s="85">
        <v>0</v>
      </c>
      <c r="L99" s="85">
        <v>0</v>
      </c>
      <c r="M99" s="86">
        <v>0</v>
      </c>
      <c r="N99" s="60"/>
    </row>
    <row r="100" spans="1:14" s="61" customFormat="1" ht="13.5" thickBot="1">
      <c r="A100" s="87"/>
      <c r="B100" s="312" t="s">
        <v>91</v>
      </c>
      <c r="C100" s="230"/>
      <c r="D100" s="89">
        <v>0</v>
      </c>
      <c r="E100" s="88">
        <v>0</v>
      </c>
      <c r="F100" s="89">
        <v>0</v>
      </c>
      <c r="G100" s="89">
        <v>0</v>
      </c>
      <c r="H100" s="90" t="s">
        <v>43</v>
      </c>
      <c r="I100" s="90" t="s">
        <v>43</v>
      </c>
      <c r="J100" s="230">
        <v>0</v>
      </c>
      <c r="K100" s="89">
        <v>0</v>
      </c>
      <c r="L100" s="89">
        <v>0</v>
      </c>
      <c r="M100" s="91">
        <v>0</v>
      </c>
      <c r="N100" s="60"/>
    </row>
    <row r="101" spans="1:14" s="61" customFormat="1" ht="13.5" thickBot="1">
      <c r="A101" s="76" t="s">
        <v>11</v>
      </c>
      <c r="B101" s="126" t="s">
        <v>12</v>
      </c>
      <c r="C101" s="143"/>
      <c r="D101" s="128"/>
      <c r="E101" s="128"/>
      <c r="F101" s="128"/>
      <c r="G101" s="128"/>
      <c r="H101" s="128"/>
      <c r="I101" s="128"/>
      <c r="J101" s="128"/>
      <c r="K101" s="128"/>
      <c r="L101" s="128"/>
      <c r="M101" s="238"/>
      <c r="N101" s="60"/>
    </row>
    <row r="102" spans="1:14" s="61" customFormat="1" ht="26.25" thickBot="1">
      <c r="A102" s="232">
        <v>1</v>
      </c>
      <c r="B102" s="314" t="s">
        <v>96</v>
      </c>
      <c r="C102" s="106" t="s">
        <v>10</v>
      </c>
      <c r="D102" s="294">
        <v>2</v>
      </c>
      <c r="E102" s="294">
        <v>1.5</v>
      </c>
      <c r="F102" s="106">
        <v>0.5</v>
      </c>
      <c r="G102" s="106">
        <v>0</v>
      </c>
      <c r="H102" s="106" t="s">
        <v>51</v>
      </c>
      <c r="I102" s="106" t="s">
        <v>82</v>
      </c>
      <c r="J102" s="92">
        <v>30</v>
      </c>
      <c r="K102" s="106">
        <v>15</v>
      </c>
      <c r="L102" s="106">
        <v>15</v>
      </c>
      <c r="M102" s="107">
        <v>7.5</v>
      </c>
      <c r="N102" s="60"/>
    </row>
    <row r="103" spans="1:14" s="61" customFormat="1" ht="13.5" thickBot="1">
      <c r="A103" s="313"/>
      <c r="B103" s="126" t="s">
        <v>50</v>
      </c>
      <c r="C103" s="79"/>
      <c r="D103" s="78">
        <f>SUM(D102)</f>
        <v>2</v>
      </c>
      <c r="E103" s="78">
        <f>SUM(E102)</f>
        <v>1.5</v>
      </c>
      <c r="F103" s="79">
        <f>SUM(F102)</f>
        <v>0.5</v>
      </c>
      <c r="G103" s="79">
        <v>0</v>
      </c>
      <c r="H103" s="79" t="s">
        <v>43</v>
      </c>
      <c r="I103" s="79" t="s">
        <v>43</v>
      </c>
      <c r="J103" s="143">
        <f>SUM(J102)</f>
        <v>30</v>
      </c>
      <c r="K103" s="79">
        <f>SUM(K102)</f>
        <v>15</v>
      </c>
      <c r="L103" s="79">
        <f>SUM(L102)</f>
        <v>15</v>
      </c>
      <c r="M103" s="80">
        <f>SUM(M102)</f>
        <v>7.5</v>
      </c>
      <c r="N103" s="60"/>
    </row>
    <row r="104" spans="1:14" s="61" customFormat="1" ht="12.75">
      <c r="A104" s="115"/>
      <c r="B104" s="278" t="s">
        <v>90</v>
      </c>
      <c r="C104" s="85"/>
      <c r="D104" s="84">
        <v>0</v>
      </c>
      <c r="E104" s="84">
        <v>0</v>
      </c>
      <c r="F104" s="85">
        <v>0</v>
      </c>
      <c r="G104" s="85">
        <v>0</v>
      </c>
      <c r="H104" s="69" t="s">
        <v>43</v>
      </c>
      <c r="I104" s="69" t="s">
        <v>43</v>
      </c>
      <c r="J104" s="221">
        <v>0</v>
      </c>
      <c r="K104" s="85">
        <v>0</v>
      </c>
      <c r="L104" s="85">
        <v>0</v>
      </c>
      <c r="M104" s="86">
        <v>0</v>
      </c>
      <c r="N104" s="60"/>
    </row>
    <row r="105" spans="1:14" s="61" customFormat="1" ht="13.5" thickBot="1">
      <c r="A105" s="109"/>
      <c r="B105" s="281" t="s">
        <v>91</v>
      </c>
      <c r="C105" s="89"/>
      <c r="D105" s="88">
        <v>0</v>
      </c>
      <c r="E105" s="88">
        <v>0</v>
      </c>
      <c r="F105" s="89">
        <v>0</v>
      </c>
      <c r="G105" s="89">
        <v>0</v>
      </c>
      <c r="H105" s="90" t="s">
        <v>43</v>
      </c>
      <c r="I105" s="90" t="s">
        <v>43</v>
      </c>
      <c r="J105" s="230">
        <v>0</v>
      </c>
      <c r="K105" s="89">
        <v>0</v>
      </c>
      <c r="L105" s="89">
        <v>0</v>
      </c>
      <c r="M105" s="91">
        <v>0</v>
      </c>
      <c r="N105" s="60"/>
    </row>
    <row r="106" spans="1:14" s="61" customFormat="1" ht="13.5" thickBot="1">
      <c r="A106" s="62" t="s">
        <v>40</v>
      </c>
      <c r="B106" s="63" t="s">
        <v>13</v>
      </c>
      <c r="C106" s="252"/>
      <c r="D106" s="92"/>
      <c r="E106" s="92"/>
      <c r="F106" s="92"/>
      <c r="G106" s="92"/>
      <c r="H106" s="92"/>
      <c r="I106" s="92"/>
      <c r="J106" s="92"/>
      <c r="K106" s="92"/>
      <c r="L106" s="92"/>
      <c r="M106" s="235"/>
      <c r="N106" s="60"/>
    </row>
    <row r="107" spans="1:14" s="61" customFormat="1" ht="12.75">
      <c r="A107" s="10">
        <v>1</v>
      </c>
      <c r="B107" s="110" t="s">
        <v>86</v>
      </c>
      <c r="C107" s="69" t="s">
        <v>10</v>
      </c>
      <c r="D107" s="68">
        <v>4</v>
      </c>
      <c r="E107" s="69">
        <v>2</v>
      </c>
      <c r="F107" s="69">
        <v>2</v>
      </c>
      <c r="G107" s="69">
        <v>4</v>
      </c>
      <c r="H107" s="69" t="s">
        <v>51</v>
      </c>
      <c r="I107" s="69" t="s">
        <v>81</v>
      </c>
      <c r="J107" s="69">
        <v>30</v>
      </c>
      <c r="K107" s="69"/>
      <c r="L107" s="69">
        <v>30</v>
      </c>
      <c r="M107" s="70">
        <v>20</v>
      </c>
      <c r="N107" s="60"/>
    </row>
    <row r="108" spans="1:14" s="61" customFormat="1" ht="12.75">
      <c r="A108" s="94">
        <v>2</v>
      </c>
      <c r="B108" s="123" t="s">
        <v>133</v>
      </c>
      <c r="C108" s="97" t="s">
        <v>10</v>
      </c>
      <c r="D108" s="96">
        <v>2</v>
      </c>
      <c r="E108" s="97">
        <v>1.5</v>
      </c>
      <c r="F108" s="97">
        <v>0.5</v>
      </c>
      <c r="G108" s="97">
        <v>0</v>
      </c>
      <c r="H108" s="97" t="s">
        <v>51</v>
      </c>
      <c r="I108" s="97" t="s">
        <v>81</v>
      </c>
      <c r="J108" s="97">
        <v>30</v>
      </c>
      <c r="K108" s="97">
        <v>15</v>
      </c>
      <c r="L108" s="97">
        <v>15</v>
      </c>
      <c r="M108" s="98">
        <v>7.5</v>
      </c>
      <c r="N108" s="60"/>
    </row>
    <row r="109" spans="1:14" s="61" customFormat="1" ht="12.75">
      <c r="A109" s="94">
        <v>3</v>
      </c>
      <c r="B109" s="123" t="s">
        <v>133</v>
      </c>
      <c r="C109" s="97" t="s">
        <v>10</v>
      </c>
      <c r="D109" s="96">
        <v>2</v>
      </c>
      <c r="E109" s="97">
        <v>1.5</v>
      </c>
      <c r="F109" s="97">
        <v>0.5</v>
      </c>
      <c r="G109" s="97">
        <v>0</v>
      </c>
      <c r="H109" s="97" t="s">
        <v>51</v>
      </c>
      <c r="I109" s="97" t="s">
        <v>81</v>
      </c>
      <c r="J109" s="97">
        <v>30</v>
      </c>
      <c r="K109" s="97">
        <v>15</v>
      </c>
      <c r="L109" s="97">
        <v>15</v>
      </c>
      <c r="M109" s="98">
        <v>7.5</v>
      </c>
      <c r="N109" s="60"/>
    </row>
    <row r="110" spans="1:14" s="61" customFormat="1" ht="12.75">
      <c r="A110" s="94">
        <v>4</v>
      </c>
      <c r="B110" s="123" t="s">
        <v>133</v>
      </c>
      <c r="C110" s="97" t="s">
        <v>11</v>
      </c>
      <c r="D110" s="96">
        <v>2</v>
      </c>
      <c r="E110" s="97">
        <v>1.5</v>
      </c>
      <c r="F110" s="97">
        <v>0.5</v>
      </c>
      <c r="G110" s="97">
        <v>0</v>
      </c>
      <c r="H110" s="97" t="s">
        <v>51</v>
      </c>
      <c r="I110" s="97" t="s">
        <v>81</v>
      </c>
      <c r="J110" s="97">
        <v>30</v>
      </c>
      <c r="K110" s="97">
        <v>15</v>
      </c>
      <c r="L110" s="97">
        <v>15</v>
      </c>
      <c r="M110" s="98">
        <v>7.5</v>
      </c>
      <c r="N110" s="60"/>
    </row>
    <row r="111" spans="1:14" s="61" customFormat="1" ht="12.75">
      <c r="A111" s="94">
        <v>5</v>
      </c>
      <c r="B111" s="123" t="s">
        <v>133</v>
      </c>
      <c r="C111" s="97" t="s">
        <v>11</v>
      </c>
      <c r="D111" s="96">
        <v>2</v>
      </c>
      <c r="E111" s="97">
        <v>1.5</v>
      </c>
      <c r="F111" s="97">
        <v>0.5</v>
      </c>
      <c r="G111" s="97">
        <v>0</v>
      </c>
      <c r="H111" s="97" t="s">
        <v>51</v>
      </c>
      <c r="I111" s="97" t="s">
        <v>81</v>
      </c>
      <c r="J111" s="97">
        <v>30</v>
      </c>
      <c r="K111" s="97">
        <v>15</v>
      </c>
      <c r="L111" s="97">
        <v>15</v>
      </c>
      <c r="M111" s="98">
        <v>7.5</v>
      </c>
      <c r="N111" s="60"/>
    </row>
    <row r="112" spans="1:14" s="61" customFormat="1" ht="12.75">
      <c r="A112" s="94">
        <v>6</v>
      </c>
      <c r="B112" s="123" t="s">
        <v>133</v>
      </c>
      <c r="C112" s="97" t="s">
        <v>11</v>
      </c>
      <c r="D112" s="96">
        <v>2</v>
      </c>
      <c r="E112" s="97">
        <v>1.5</v>
      </c>
      <c r="F112" s="97">
        <v>0.5</v>
      </c>
      <c r="G112" s="97">
        <v>0</v>
      </c>
      <c r="H112" s="97" t="s">
        <v>51</v>
      </c>
      <c r="I112" s="97" t="s">
        <v>81</v>
      </c>
      <c r="J112" s="97">
        <v>30</v>
      </c>
      <c r="K112" s="97">
        <v>15</v>
      </c>
      <c r="L112" s="97">
        <v>15</v>
      </c>
      <c r="M112" s="98">
        <v>7.5</v>
      </c>
      <c r="N112" s="60"/>
    </row>
    <row r="113" spans="1:14" s="61" customFormat="1" ht="12.75">
      <c r="A113" s="94">
        <v>7</v>
      </c>
      <c r="B113" s="123" t="s">
        <v>133</v>
      </c>
      <c r="C113" s="97" t="s">
        <v>11</v>
      </c>
      <c r="D113" s="96">
        <v>2</v>
      </c>
      <c r="E113" s="97">
        <v>1.5</v>
      </c>
      <c r="F113" s="97">
        <v>0.5</v>
      </c>
      <c r="G113" s="97">
        <v>0</v>
      </c>
      <c r="H113" s="97" t="s">
        <v>51</v>
      </c>
      <c r="I113" s="97" t="s">
        <v>81</v>
      </c>
      <c r="J113" s="97">
        <v>30</v>
      </c>
      <c r="K113" s="97">
        <v>15</v>
      </c>
      <c r="L113" s="97">
        <v>15</v>
      </c>
      <c r="M113" s="98">
        <v>7.5</v>
      </c>
      <c r="N113" s="60"/>
    </row>
    <row r="114" spans="1:14" s="61" customFormat="1" ht="12.75">
      <c r="A114" s="94">
        <v>8</v>
      </c>
      <c r="B114" s="123" t="s">
        <v>133</v>
      </c>
      <c r="C114" s="97" t="s">
        <v>11</v>
      </c>
      <c r="D114" s="96">
        <v>2</v>
      </c>
      <c r="E114" s="97">
        <v>1.5</v>
      </c>
      <c r="F114" s="97">
        <v>0.5</v>
      </c>
      <c r="G114" s="97">
        <v>0</v>
      </c>
      <c r="H114" s="97" t="s">
        <v>51</v>
      </c>
      <c r="I114" s="97" t="s">
        <v>81</v>
      </c>
      <c r="J114" s="97">
        <v>30</v>
      </c>
      <c r="K114" s="97">
        <v>15</v>
      </c>
      <c r="L114" s="97">
        <v>15</v>
      </c>
      <c r="M114" s="98">
        <v>7.5</v>
      </c>
      <c r="N114" s="60"/>
    </row>
    <row r="115" spans="1:14" s="61" customFormat="1" ht="25.5">
      <c r="A115" s="94">
        <v>9</v>
      </c>
      <c r="B115" s="318" t="s">
        <v>150</v>
      </c>
      <c r="C115" s="97" t="s">
        <v>11</v>
      </c>
      <c r="D115" s="96">
        <v>2</v>
      </c>
      <c r="E115" s="97">
        <v>1.5</v>
      </c>
      <c r="F115" s="97">
        <v>0.5</v>
      </c>
      <c r="G115" s="97">
        <v>0</v>
      </c>
      <c r="H115" s="97" t="s">
        <v>51</v>
      </c>
      <c r="I115" s="97" t="s">
        <v>81</v>
      </c>
      <c r="J115" s="97">
        <v>30</v>
      </c>
      <c r="K115" s="97">
        <v>15</v>
      </c>
      <c r="L115" s="97">
        <v>15</v>
      </c>
      <c r="M115" s="98">
        <v>7.5</v>
      </c>
      <c r="N115" s="60"/>
    </row>
    <row r="116" spans="1:14" s="61" customFormat="1" ht="12.75">
      <c r="A116" s="94">
        <v>10</v>
      </c>
      <c r="B116" s="123" t="s">
        <v>154</v>
      </c>
      <c r="C116" s="97" t="s">
        <v>11</v>
      </c>
      <c r="D116" s="96">
        <v>24</v>
      </c>
      <c r="E116" s="97">
        <v>2</v>
      </c>
      <c r="F116" s="97">
        <v>22</v>
      </c>
      <c r="G116" s="97">
        <v>4</v>
      </c>
      <c r="H116" s="97" t="s">
        <v>51</v>
      </c>
      <c r="I116" s="97" t="s">
        <v>81</v>
      </c>
      <c r="J116" s="97">
        <v>30</v>
      </c>
      <c r="K116" s="97">
        <v>0</v>
      </c>
      <c r="L116" s="97">
        <v>30</v>
      </c>
      <c r="M116" s="98">
        <v>20</v>
      </c>
      <c r="N116" s="60"/>
    </row>
    <row r="117" spans="1:14" s="61" customFormat="1" ht="9.75" customHeight="1" thickBot="1">
      <c r="A117" s="11"/>
      <c r="B117" s="202"/>
      <c r="C117" s="74"/>
      <c r="D117" s="73"/>
      <c r="E117" s="74"/>
      <c r="F117" s="74"/>
      <c r="G117" s="74"/>
      <c r="H117" s="74"/>
      <c r="I117" s="74"/>
      <c r="J117" s="74"/>
      <c r="K117" s="74"/>
      <c r="L117" s="74"/>
      <c r="M117" s="75"/>
      <c r="N117" s="60"/>
    </row>
    <row r="118" spans="1:14" s="61" customFormat="1" ht="13.5" thickBot="1">
      <c r="A118" s="76"/>
      <c r="B118" s="144" t="s">
        <v>50</v>
      </c>
      <c r="C118" s="79"/>
      <c r="D118" s="78">
        <f>SUM(D107:D117)</f>
        <v>44</v>
      </c>
      <c r="E118" s="78">
        <f>SUM(E107:E117)</f>
        <v>16</v>
      </c>
      <c r="F118" s="79">
        <f>SUM(F107:F117)</f>
        <v>28</v>
      </c>
      <c r="G118" s="79">
        <f>SUM(G107:G117)</f>
        <v>8</v>
      </c>
      <c r="H118" s="79" t="s">
        <v>43</v>
      </c>
      <c r="I118" s="79" t="s">
        <v>43</v>
      </c>
      <c r="J118" s="143">
        <f>SUM(J107:J117)</f>
        <v>300</v>
      </c>
      <c r="K118" s="79">
        <f>SUM(K108:K117)</f>
        <v>120</v>
      </c>
      <c r="L118" s="79">
        <f>SUM(L107:L117)</f>
        <v>180</v>
      </c>
      <c r="M118" s="80">
        <f>SUM(M107,M108,M109,M110,M111,M112,M113,M114,M115,M116)</f>
        <v>100</v>
      </c>
      <c r="N118" s="60"/>
    </row>
    <row r="119" spans="1:14" s="61" customFormat="1" ht="12.75">
      <c r="A119" s="83"/>
      <c r="B119" s="110" t="s">
        <v>90</v>
      </c>
      <c r="C119" s="105"/>
      <c r="D119" s="84">
        <v>0</v>
      </c>
      <c r="E119" s="84">
        <v>0</v>
      </c>
      <c r="F119" s="85">
        <v>0</v>
      </c>
      <c r="G119" s="85">
        <f>SUM(G118)</f>
        <v>8</v>
      </c>
      <c r="H119" s="69" t="s">
        <v>43</v>
      </c>
      <c r="I119" s="69" t="s">
        <v>43</v>
      </c>
      <c r="J119" s="221">
        <v>0</v>
      </c>
      <c r="K119" s="85">
        <v>0</v>
      </c>
      <c r="L119" s="85">
        <v>0</v>
      </c>
      <c r="M119" s="86">
        <v>0</v>
      </c>
      <c r="N119" s="60"/>
    </row>
    <row r="120" spans="1:14" s="61" customFormat="1" ht="13.5" thickBot="1">
      <c r="A120" s="87"/>
      <c r="B120" s="291" t="s">
        <v>91</v>
      </c>
      <c r="C120" s="89"/>
      <c r="D120" s="88">
        <v>44</v>
      </c>
      <c r="E120" s="88">
        <v>16</v>
      </c>
      <c r="F120" s="89">
        <v>28</v>
      </c>
      <c r="G120" s="89">
        <v>0</v>
      </c>
      <c r="H120" s="90" t="s">
        <v>43</v>
      </c>
      <c r="I120" s="90" t="s">
        <v>43</v>
      </c>
      <c r="J120" s="230">
        <v>300</v>
      </c>
      <c r="K120" s="89">
        <v>120</v>
      </c>
      <c r="L120" s="89">
        <v>180</v>
      </c>
      <c r="M120" s="91">
        <v>100</v>
      </c>
      <c r="N120" s="60"/>
    </row>
    <row r="121" spans="1:14" s="61" customFormat="1" ht="13.5" thickBot="1">
      <c r="A121" s="76" t="s">
        <v>41</v>
      </c>
      <c r="B121" s="126" t="s">
        <v>14</v>
      </c>
      <c r="C121" s="143"/>
      <c r="D121" s="128"/>
      <c r="E121" s="128"/>
      <c r="F121" s="128"/>
      <c r="G121" s="128"/>
      <c r="H121" s="128"/>
      <c r="I121" s="128"/>
      <c r="J121" s="128"/>
      <c r="K121" s="128"/>
      <c r="L121" s="128"/>
      <c r="M121" s="238"/>
      <c r="N121" s="60"/>
    </row>
    <row r="122" spans="1:14" s="61" customFormat="1" ht="13.5" thickBot="1">
      <c r="A122" s="351" t="s">
        <v>97</v>
      </c>
      <c r="B122" s="352"/>
      <c r="C122" s="165" t="s">
        <v>10</v>
      </c>
      <c r="D122" s="180">
        <f>SUM(D94,D95,D96,D97,D102,D107,D108,D109)</f>
        <v>18</v>
      </c>
      <c r="E122" s="181">
        <f>SUM(E94,E95,E96,E97,E102,E107,E108,E109)</f>
        <v>12.5</v>
      </c>
      <c r="F122" s="181">
        <f>SUM(F94,F95,F96,F97,F102,F107,F108,F109)</f>
        <v>5.5</v>
      </c>
      <c r="G122" s="181">
        <f>SUM(G107)</f>
        <v>4</v>
      </c>
      <c r="H122" s="182" t="s">
        <v>43</v>
      </c>
      <c r="I122" s="182" t="s">
        <v>43</v>
      </c>
      <c r="J122" s="246">
        <f>SUM(J94,J96,J96,J97,J102,J107,J108,J109)</f>
        <v>240</v>
      </c>
      <c r="K122" s="181">
        <f>SUM(K94,K95,K96,K97,K102,K108,K109)</f>
        <v>105</v>
      </c>
      <c r="L122" s="182">
        <f>SUM(L94,L95,L96,L97,L102,L107,L108,L109)</f>
        <v>135</v>
      </c>
      <c r="M122" s="187">
        <f>SUM(M94,M95,M96,M97,M102,M107,M108,M109)</f>
        <v>72.5</v>
      </c>
      <c r="N122" s="60"/>
    </row>
    <row r="123" spans="1:14" s="61" customFormat="1" ht="13.5" thickBot="1">
      <c r="A123" s="353" t="s">
        <v>98</v>
      </c>
      <c r="B123" s="354"/>
      <c r="C123" s="179" t="s">
        <v>11</v>
      </c>
      <c r="D123" s="180">
        <f>SUM(D110,D111,D112,D113,D114,D115,D116,,,,D117)</f>
        <v>36</v>
      </c>
      <c r="E123" s="181">
        <f>SUM(E110,E111,E112,E113,E114,E115,E116)</f>
        <v>11</v>
      </c>
      <c r="F123" s="181">
        <f>SUM(F110,F111,F112,F113,F114,F115,F116,F117)</f>
        <v>25</v>
      </c>
      <c r="G123" s="181">
        <f>SUM(G116)</f>
        <v>4</v>
      </c>
      <c r="H123" s="182" t="s">
        <v>43</v>
      </c>
      <c r="I123" s="182" t="s">
        <v>43</v>
      </c>
      <c r="J123" s="315">
        <f>SUM(J110,J111,J112,J113,J114,J115,J116)</f>
        <v>210</v>
      </c>
      <c r="K123" s="181">
        <f>SUM(K110,K111,K112,K113,K114,K115)</f>
        <v>90</v>
      </c>
      <c r="L123" s="182">
        <f>SUM(L110,L111,L112,L113,L114,L115,L116)</f>
        <v>120</v>
      </c>
      <c r="M123" s="178">
        <f>SUM(M110,M111,M112,M113,M114,M115,M116)</f>
        <v>65</v>
      </c>
      <c r="N123" s="60"/>
    </row>
    <row r="124" spans="1:14" s="61" customFormat="1" ht="13.5" thickBot="1">
      <c r="A124" s="31"/>
      <c r="B124" s="185"/>
      <c r="C124" s="188"/>
      <c r="D124" s="188"/>
      <c r="E124" s="188"/>
      <c r="F124" s="188"/>
      <c r="G124" s="32"/>
      <c r="H124" s="32"/>
      <c r="I124" s="167"/>
      <c r="J124" s="32"/>
      <c r="K124" s="32"/>
      <c r="L124" s="32"/>
      <c r="M124" s="253"/>
      <c r="N124" s="60"/>
    </row>
    <row r="125" spans="1:14" s="61" customFormat="1" ht="13.5" thickBot="1">
      <c r="A125" s="351" t="s">
        <v>99</v>
      </c>
      <c r="B125" s="352"/>
      <c r="C125" s="165" t="s">
        <v>43</v>
      </c>
      <c r="D125" s="180">
        <v>54</v>
      </c>
      <c r="E125" s="181">
        <f>SUM(E122,E123)</f>
        <v>23.5</v>
      </c>
      <c r="F125" s="181">
        <f>SUM(F122,F123)</f>
        <v>30.5</v>
      </c>
      <c r="G125" s="155">
        <f>SUM(G122:G123)</f>
        <v>8</v>
      </c>
      <c r="H125" s="153" t="s">
        <v>43</v>
      </c>
      <c r="I125" s="153" t="s">
        <v>43</v>
      </c>
      <c r="J125" s="247">
        <f>SUM(J122,J123)</f>
        <v>450</v>
      </c>
      <c r="K125" s="153">
        <f>SUM(K122,K123)</f>
        <v>195</v>
      </c>
      <c r="L125" s="153">
        <f>SUM(L122,L123)</f>
        <v>255</v>
      </c>
      <c r="M125" s="248">
        <f>SUM(M122,M123)</f>
        <v>137.5</v>
      </c>
      <c r="N125" s="60"/>
    </row>
    <row r="126" spans="1:14" s="61" customFormat="1" ht="6.75" customHeight="1">
      <c r="A126" s="188"/>
      <c r="B126" s="18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60"/>
    </row>
    <row r="127" spans="1:14" s="61" customFormat="1" ht="12.75">
      <c r="A127" s="186"/>
      <c r="B127" s="362" t="s">
        <v>47</v>
      </c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60"/>
    </row>
    <row r="128" spans="1:14" s="61" customFormat="1" ht="13.5" customHeight="1">
      <c r="A128" s="186"/>
      <c r="B128" s="185" t="s">
        <v>48</v>
      </c>
      <c r="C128" s="186"/>
      <c r="D128" s="186"/>
      <c r="E128" s="186"/>
      <c r="F128" s="186"/>
      <c r="G128" s="38"/>
      <c r="H128" s="38"/>
      <c r="I128" s="38"/>
      <c r="J128" s="38"/>
      <c r="K128" s="38"/>
      <c r="L128" s="38"/>
      <c r="M128" s="38"/>
      <c r="N128" s="60"/>
    </row>
    <row r="129" spans="1:14" s="61" customFormat="1" ht="15.75" customHeight="1">
      <c r="A129" s="186"/>
      <c r="B129" s="185"/>
      <c r="C129" s="186"/>
      <c r="D129" s="186"/>
      <c r="E129" s="186"/>
      <c r="F129" s="186"/>
      <c r="G129" s="38"/>
      <c r="H129" s="38"/>
      <c r="I129" s="38"/>
      <c r="J129" s="38"/>
      <c r="K129" s="38"/>
      <c r="L129" s="38"/>
      <c r="M129" s="38"/>
      <c r="N129" s="60"/>
    </row>
    <row r="130" spans="1:14" s="61" customFormat="1" ht="16.5" thickBot="1">
      <c r="A130" s="186"/>
      <c r="B130" s="357" t="s">
        <v>100</v>
      </c>
      <c r="C130" s="357"/>
      <c r="D130" s="357"/>
      <c r="E130" s="357"/>
      <c r="F130" s="186"/>
      <c r="G130" s="38"/>
      <c r="H130" s="38"/>
      <c r="I130" s="38"/>
      <c r="J130" s="38"/>
      <c r="K130" s="38"/>
      <c r="L130" s="38"/>
      <c r="M130" s="38"/>
      <c r="N130" s="60"/>
    </row>
    <row r="131" spans="1:14" s="61" customFormat="1" ht="12.75">
      <c r="A131" s="12" t="s">
        <v>0</v>
      </c>
      <c r="B131" s="13"/>
      <c r="C131" s="14"/>
      <c r="D131" s="358" t="s">
        <v>35</v>
      </c>
      <c r="E131" s="359"/>
      <c r="F131" s="359"/>
      <c r="G131" s="16" t="s">
        <v>24</v>
      </c>
      <c r="H131" s="17"/>
      <c r="I131" s="18"/>
      <c r="J131" s="358" t="s">
        <v>38</v>
      </c>
      <c r="K131" s="359"/>
      <c r="L131" s="359"/>
      <c r="M131" s="360"/>
      <c r="N131" s="60"/>
    </row>
    <row r="132" spans="1:14" s="61" customFormat="1" ht="12.75">
      <c r="A132" s="21"/>
      <c r="B132" s="22" t="s">
        <v>15</v>
      </c>
      <c r="C132" s="32" t="s">
        <v>101</v>
      </c>
      <c r="D132" s="23" t="s">
        <v>2</v>
      </c>
      <c r="E132" s="24" t="s">
        <v>32</v>
      </c>
      <c r="F132" s="25" t="s">
        <v>18</v>
      </c>
      <c r="G132" s="26" t="s">
        <v>36</v>
      </c>
      <c r="H132" s="27" t="s">
        <v>102</v>
      </c>
      <c r="I132" s="189" t="s">
        <v>101</v>
      </c>
      <c r="J132" s="29" t="s">
        <v>2</v>
      </c>
      <c r="K132" s="361" t="s">
        <v>39</v>
      </c>
      <c r="L132" s="361"/>
      <c r="M132" s="30" t="s">
        <v>37</v>
      </c>
      <c r="N132" s="60"/>
    </row>
    <row r="133" spans="1:14" s="61" customFormat="1" ht="12.75">
      <c r="A133" s="31"/>
      <c r="B133" s="22" t="s">
        <v>3</v>
      </c>
      <c r="C133" s="32"/>
      <c r="D133" s="21"/>
      <c r="E133" s="24" t="s">
        <v>16</v>
      </c>
      <c r="F133" s="33" t="s">
        <v>21</v>
      </c>
      <c r="G133" s="24" t="s">
        <v>103</v>
      </c>
      <c r="H133" s="27"/>
      <c r="I133" s="28"/>
      <c r="J133" s="34"/>
      <c r="K133" s="190" t="s">
        <v>17</v>
      </c>
      <c r="L133" s="191" t="s">
        <v>104</v>
      </c>
      <c r="M133" s="37"/>
      <c r="N133" s="60"/>
    </row>
    <row r="134" spans="1:14" s="61" customFormat="1" ht="12.75">
      <c r="A134" s="21"/>
      <c r="B134" s="22"/>
      <c r="C134" s="38"/>
      <c r="D134" s="21"/>
      <c r="E134" s="24" t="s">
        <v>27</v>
      </c>
      <c r="F134" s="33" t="s">
        <v>19</v>
      </c>
      <c r="G134" s="24" t="s">
        <v>105</v>
      </c>
      <c r="H134" s="38"/>
      <c r="I134" s="28"/>
      <c r="J134" s="34"/>
      <c r="K134" s="39"/>
      <c r="L134" s="40"/>
      <c r="M134" s="41"/>
      <c r="N134" s="60"/>
    </row>
    <row r="135" spans="1:14" s="61" customFormat="1" ht="12.75">
      <c r="A135" s="21"/>
      <c r="B135" s="42"/>
      <c r="C135" s="43"/>
      <c r="D135" s="21"/>
      <c r="E135" s="24" t="s">
        <v>33</v>
      </c>
      <c r="F135" s="33"/>
      <c r="G135" s="24" t="s">
        <v>20</v>
      </c>
      <c r="H135" s="27"/>
      <c r="I135" s="21"/>
      <c r="J135" s="44"/>
      <c r="K135" s="39"/>
      <c r="L135" s="45"/>
      <c r="M135" s="46"/>
      <c r="N135" s="60"/>
    </row>
    <row r="136" spans="1:14" s="61" customFormat="1" ht="12.75">
      <c r="A136" s="21"/>
      <c r="B136" s="42"/>
      <c r="C136" s="43"/>
      <c r="D136" s="21"/>
      <c r="E136" s="24"/>
      <c r="F136" s="33"/>
      <c r="G136" s="24"/>
      <c r="H136" s="27"/>
      <c r="I136" s="21"/>
      <c r="J136" s="44"/>
      <c r="K136" s="39"/>
      <c r="L136" s="45"/>
      <c r="M136" s="46"/>
      <c r="N136" s="60"/>
    </row>
    <row r="137" spans="1:14" s="61" customFormat="1" ht="13.5" thickBot="1">
      <c r="A137" s="47"/>
      <c r="B137" s="48"/>
      <c r="C137" s="49"/>
      <c r="D137" s="21"/>
      <c r="E137" s="24"/>
      <c r="F137" s="33"/>
      <c r="G137" s="24"/>
      <c r="H137" s="38"/>
      <c r="I137" s="21"/>
      <c r="J137" s="44"/>
      <c r="K137" s="39"/>
      <c r="L137" s="45"/>
      <c r="M137" s="46"/>
      <c r="N137" s="60"/>
    </row>
    <row r="138" spans="1:14" s="61" customFormat="1" ht="16.5" thickBot="1">
      <c r="A138" s="351" t="s">
        <v>106</v>
      </c>
      <c r="B138" s="352"/>
      <c r="C138" s="192" t="s">
        <v>43</v>
      </c>
      <c r="D138" s="163">
        <f>SUM(D125,D73)</f>
        <v>120</v>
      </c>
      <c r="E138" s="183">
        <f>SUM(E125,E73)</f>
        <v>61.5</v>
      </c>
      <c r="F138" s="183">
        <f>SUM(F125,F73)</f>
        <v>58.5</v>
      </c>
      <c r="G138" s="183">
        <v>11</v>
      </c>
      <c r="H138" s="182" t="s">
        <v>43</v>
      </c>
      <c r="I138" s="181" t="s">
        <v>43</v>
      </c>
      <c r="J138" s="184">
        <f>SUM(J125,J73)</f>
        <v>1182</v>
      </c>
      <c r="K138" s="184">
        <f>SUM(K125,K73)</f>
        <v>582</v>
      </c>
      <c r="L138" s="184">
        <f>SUM(L125,L73)</f>
        <v>600</v>
      </c>
      <c r="M138" s="193">
        <f>SUM(M125,M73)</f>
        <v>340</v>
      </c>
      <c r="N138" s="60"/>
    </row>
    <row r="139" spans="1:14" s="61" customFormat="1" ht="16.5" thickBot="1">
      <c r="A139" s="353" t="s">
        <v>107</v>
      </c>
      <c r="B139" s="374"/>
      <c r="C139" s="194"/>
      <c r="D139" s="49"/>
      <c r="E139" s="49"/>
      <c r="F139" s="49"/>
      <c r="G139" s="49"/>
      <c r="H139" s="49"/>
      <c r="I139" s="49"/>
      <c r="J139" s="49"/>
      <c r="K139" s="49"/>
      <c r="L139" s="49"/>
      <c r="M139" s="148"/>
      <c r="N139" s="60"/>
    </row>
    <row r="140" spans="1:14" s="61" customFormat="1" ht="13.5" thickBot="1">
      <c r="A140" s="117" t="s">
        <v>7</v>
      </c>
      <c r="B140" s="118" t="s">
        <v>5</v>
      </c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21"/>
      <c r="N140" s="60"/>
    </row>
    <row r="141" spans="1:14" s="61" customFormat="1" ht="13.5" thickBot="1">
      <c r="A141" s="137"/>
      <c r="B141" s="125" t="s">
        <v>50</v>
      </c>
      <c r="C141" s="134" t="s">
        <v>43</v>
      </c>
      <c r="D141" s="131">
        <f>SUM(D86,D20)</f>
        <v>4</v>
      </c>
      <c r="E141" s="78">
        <f>SUM(E86,E20)</f>
        <v>2</v>
      </c>
      <c r="F141" s="79">
        <f>SUM(F86,F20)</f>
        <v>2</v>
      </c>
      <c r="G141" s="140">
        <v>2</v>
      </c>
      <c r="H141" s="140" t="s">
        <v>43</v>
      </c>
      <c r="I141" s="140" t="s">
        <v>43</v>
      </c>
      <c r="J141" s="81">
        <v>60</v>
      </c>
      <c r="K141" s="79">
        <v>0</v>
      </c>
      <c r="L141" s="79">
        <v>60</v>
      </c>
      <c r="M141" s="80">
        <v>0</v>
      </c>
      <c r="N141" s="60"/>
    </row>
    <row r="142" spans="1:14" s="61" customFormat="1" ht="13.5" thickBot="1">
      <c r="A142" s="83"/>
      <c r="B142" s="103" t="s">
        <v>90</v>
      </c>
      <c r="C142" s="196" t="s">
        <v>43</v>
      </c>
      <c r="D142" s="254">
        <v>2</v>
      </c>
      <c r="E142" s="104">
        <v>1</v>
      </c>
      <c r="F142" s="105">
        <v>1</v>
      </c>
      <c r="G142" s="105">
        <v>2</v>
      </c>
      <c r="H142" s="106" t="s">
        <v>43</v>
      </c>
      <c r="I142" s="106" t="s">
        <v>43</v>
      </c>
      <c r="J142" s="255">
        <v>30</v>
      </c>
      <c r="K142" s="105">
        <v>0</v>
      </c>
      <c r="L142" s="105">
        <v>30</v>
      </c>
      <c r="M142" s="108"/>
      <c r="N142" s="60"/>
    </row>
    <row r="143" spans="1:14" s="61" customFormat="1" ht="13.5" thickBot="1">
      <c r="A143" s="11"/>
      <c r="B143" s="177" t="s">
        <v>91</v>
      </c>
      <c r="C143" s="134" t="s">
        <v>43</v>
      </c>
      <c r="D143" s="256">
        <v>2</v>
      </c>
      <c r="E143" s="236">
        <v>1</v>
      </c>
      <c r="F143" s="140">
        <v>1</v>
      </c>
      <c r="G143" s="140">
        <v>0</v>
      </c>
      <c r="H143" s="140" t="s">
        <v>43</v>
      </c>
      <c r="I143" s="140" t="s">
        <v>43</v>
      </c>
      <c r="J143" s="136">
        <v>30</v>
      </c>
      <c r="K143" s="140">
        <v>0</v>
      </c>
      <c r="L143" s="140">
        <v>30</v>
      </c>
      <c r="M143" s="257"/>
      <c r="N143" s="60"/>
    </row>
    <row r="144" spans="1:14" s="61" customFormat="1" ht="13.5" thickBot="1">
      <c r="A144" s="76" t="s">
        <v>8</v>
      </c>
      <c r="B144" s="126" t="s">
        <v>6</v>
      </c>
      <c r="C144" s="128"/>
      <c r="D144" s="143"/>
      <c r="E144" s="143"/>
      <c r="F144" s="143"/>
      <c r="G144" s="128"/>
      <c r="H144" s="140"/>
      <c r="I144" s="140"/>
      <c r="J144" s="128"/>
      <c r="K144" s="128"/>
      <c r="L144" s="128"/>
      <c r="M144" s="238"/>
      <c r="N144" s="60"/>
    </row>
    <row r="145" spans="1:14" s="61" customFormat="1" ht="13.5" thickBot="1">
      <c r="A145" s="137"/>
      <c r="B145" s="125" t="s">
        <v>50</v>
      </c>
      <c r="C145" s="139" t="s">
        <v>43</v>
      </c>
      <c r="D145" s="131">
        <f>SUM(D90,D28)</f>
        <v>10.5</v>
      </c>
      <c r="E145" s="78">
        <f>SUM(E86,E28)</f>
        <v>6</v>
      </c>
      <c r="F145" s="79">
        <f>SUM(F86,F28)</f>
        <v>4.5</v>
      </c>
      <c r="G145" s="140">
        <v>0</v>
      </c>
      <c r="H145" s="140" t="s">
        <v>43</v>
      </c>
      <c r="I145" s="140" t="s">
        <v>43</v>
      </c>
      <c r="J145" s="81">
        <f>SUM(J28)</f>
        <v>135</v>
      </c>
      <c r="K145" s="79">
        <f>SUM(K28)</f>
        <v>75</v>
      </c>
      <c r="L145" s="79">
        <f>SUM(L28)</f>
        <v>60</v>
      </c>
      <c r="M145" s="80">
        <f>SUM(M28)</f>
        <v>15</v>
      </c>
      <c r="N145" s="60"/>
    </row>
    <row r="146" spans="1:14" s="61" customFormat="1" ht="13.5" thickBot="1">
      <c r="A146" s="137"/>
      <c r="B146" s="125" t="s">
        <v>90</v>
      </c>
      <c r="C146" s="134" t="s">
        <v>43</v>
      </c>
      <c r="D146" s="256">
        <v>0</v>
      </c>
      <c r="E146" s="236">
        <v>0</v>
      </c>
      <c r="F146" s="140">
        <v>0</v>
      </c>
      <c r="G146" s="140">
        <v>0</v>
      </c>
      <c r="H146" s="140" t="s">
        <v>43</v>
      </c>
      <c r="I146" s="140" t="s">
        <v>43</v>
      </c>
      <c r="J146" s="136">
        <v>0</v>
      </c>
      <c r="K146" s="140">
        <v>0</v>
      </c>
      <c r="L146" s="140">
        <v>0</v>
      </c>
      <c r="M146" s="257">
        <v>0</v>
      </c>
      <c r="N146" s="60"/>
    </row>
    <row r="147" spans="1:14" s="61" customFormat="1" ht="13.5" thickBot="1">
      <c r="A147" s="102"/>
      <c r="B147" s="132" t="s">
        <v>91</v>
      </c>
      <c r="C147" s="200" t="s">
        <v>43</v>
      </c>
      <c r="D147" s="254">
        <v>0</v>
      </c>
      <c r="E147" s="104">
        <v>0</v>
      </c>
      <c r="F147" s="105">
        <v>0</v>
      </c>
      <c r="G147" s="105">
        <v>0</v>
      </c>
      <c r="H147" s="105" t="s">
        <v>43</v>
      </c>
      <c r="I147" s="105" t="s">
        <v>43</v>
      </c>
      <c r="J147" s="255">
        <v>0</v>
      </c>
      <c r="K147" s="105">
        <v>0</v>
      </c>
      <c r="L147" s="105">
        <v>0</v>
      </c>
      <c r="M147" s="108">
        <v>0</v>
      </c>
      <c r="N147" s="60"/>
    </row>
    <row r="148" spans="1:14" s="61" customFormat="1" ht="13.5" thickBot="1">
      <c r="A148" s="76" t="s">
        <v>10</v>
      </c>
      <c r="B148" s="126" t="s">
        <v>9</v>
      </c>
      <c r="C148" s="128"/>
      <c r="D148" s="143"/>
      <c r="E148" s="143"/>
      <c r="F148" s="143"/>
      <c r="G148" s="128"/>
      <c r="H148" s="128"/>
      <c r="I148" s="128"/>
      <c r="J148" s="128"/>
      <c r="K148" s="128"/>
      <c r="L148" s="128"/>
      <c r="M148" s="238"/>
      <c r="N148" s="60"/>
    </row>
    <row r="149" spans="1:14" s="61" customFormat="1" ht="13.5" thickBot="1">
      <c r="A149" s="77"/>
      <c r="B149" s="77" t="s">
        <v>50</v>
      </c>
      <c r="C149" s="76"/>
      <c r="D149" s="131">
        <f>SUM(D41,D98)</f>
        <v>27</v>
      </c>
      <c r="E149" s="78">
        <f>SUM(E41,E98)</f>
        <v>15.75</v>
      </c>
      <c r="F149" s="79">
        <f>SUM(F41,F98)</f>
        <v>11.25</v>
      </c>
      <c r="G149" s="79">
        <v>0</v>
      </c>
      <c r="H149" s="79" t="s">
        <v>43</v>
      </c>
      <c r="I149" s="80" t="s">
        <v>43</v>
      </c>
      <c r="J149" s="81">
        <f>SUM(J41,J98)</f>
        <v>285</v>
      </c>
      <c r="K149" s="79">
        <f>SUM(K98,K41)</f>
        <v>210</v>
      </c>
      <c r="L149" s="79">
        <f>SUM(L98,L28)</f>
        <v>120</v>
      </c>
      <c r="M149" s="80">
        <f>SUM(M98,M41)</f>
        <v>108.75</v>
      </c>
      <c r="N149" s="60"/>
    </row>
    <row r="150" spans="1:14" s="61" customFormat="1" ht="13.5" thickBot="1">
      <c r="A150" s="137"/>
      <c r="B150" s="125" t="s">
        <v>90</v>
      </c>
      <c r="C150" s="134" t="s">
        <v>43</v>
      </c>
      <c r="D150" s="256">
        <v>0</v>
      </c>
      <c r="E150" s="236">
        <v>0</v>
      </c>
      <c r="F150" s="140">
        <v>0</v>
      </c>
      <c r="G150" s="140">
        <v>0</v>
      </c>
      <c r="H150" s="140" t="s">
        <v>43</v>
      </c>
      <c r="I150" s="140" t="s">
        <v>43</v>
      </c>
      <c r="J150" s="136">
        <v>0</v>
      </c>
      <c r="K150" s="140">
        <v>0</v>
      </c>
      <c r="L150" s="140">
        <v>0</v>
      </c>
      <c r="M150" s="257">
        <v>0</v>
      </c>
      <c r="N150" s="60"/>
    </row>
    <row r="151" spans="1:14" s="61" customFormat="1" ht="13.5" thickBot="1">
      <c r="A151" s="102"/>
      <c r="B151" s="132" t="s">
        <v>91</v>
      </c>
      <c r="C151" s="200" t="s">
        <v>43</v>
      </c>
      <c r="D151" s="254">
        <v>0</v>
      </c>
      <c r="E151" s="104">
        <v>0</v>
      </c>
      <c r="F151" s="105">
        <v>0</v>
      </c>
      <c r="G151" s="105">
        <v>0</v>
      </c>
      <c r="H151" s="105" t="s">
        <v>43</v>
      </c>
      <c r="I151" s="105" t="s">
        <v>43</v>
      </c>
      <c r="J151" s="255">
        <v>0</v>
      </c>
      <c r="K151" s="105">
        <v>0</v>
      </c>
      <c r="L151" s="105">
        <v>0</v>
      </c>
      <c r="M151" s="108">
        <v>0</v>
      </c>
      <c r="N151" s="60"/>
    </row>
    <row r="152" spans="1:14" s="61" customFormat="1" ht="13.5" thickBot="1">
      <c r="A152" s="76" t="s">
        <v>11</v>
      </c>
      <c r="B152" s="126" t="s">
        <v>12</v>
      </c>
      <c r="C152" s="128"/>
      <c r="D152" s="143"/>
      <c r="E152" s="143"/>
      <c r="F152" s="143"/>
      <c r="G152" s="128"/>
      <c r="H152" s="128"/>
      <c r="I152" s="128"/>
      <c r="J152" s="128"/>
      <c r="K152" s="128"/>
      <c r="L152" s="128"/>
      <c r="M152" s="238"/>
      <c r="N152" s="60"/>
    </row>
    <row r="153" spans="1:14" s="61" customFormat="1" ht="13.5" thickBot="1">
      <c r="A153" s="76"/>
      <c r="B153" s="77" t="s">
        <v>50</v>
      </c>
      <c r="C153" s="76"/>
      <c r="D153" s="131">
        <f>SUM(D53,D103)</f>
        <v>18</v>
      </c>
      <c r="E153" s="78">
        <f>SUM(E53,E103)</f>
        <v>13.25</v>
      </c>
      <c r="F153" s="79">
        <f>SUM(F53,F103)</f>
        <v>4.75</v>
      </c>
      <c r="G153" s="79">
        <v>0</v>
      </c>
      <c r="H153" s="79" t="s">
        <v>43</v>
      </c>
      <c r="I153" s="80" t="s">
        <v>43</v>
      </c>
      <c r="J153" s="81">
        <f>SUM(J103,J53)</f>
        <v>270</v>
      </c>
      <c r="K153" s="79">
        <f>SUM(K103,K53)</f>
        <v>135</v>
      </c>
      <c r="L153" s="79">
        <f>SUM(L103,L53)</f>
        <v>135</v>
      </c>
      <c r="M153" s="80">
        <f>SUM(M103,M53)</f>
        <v>61.25</v>
      </c>
      <c r="N153" s="60"/>
    </row>
    <row r="154" spans="1:14" s="61" customFormat="1" ht="13.5" thickBot="1">
      <c r="A154" s="137"/>
      <c r="B154" s="125" t="s">
        <v>90</v>
      </c>
      <c r="C154" s="134" t="s">
        <v>43</v>
      </c>
      <c r="D154" s="256">
        <v>0</v>
      </c>
      <c r="E154" s="236">
        <v>0</v>
      </c>
      <c r="F154" s="140">
        <v>0</v>
      </c>
      <c r="G154" s="140">
        <v>0</v>
      </c>
      <c r="H154" s="140" t="s">
        <v>43</v>
      </c>
      <c r="I154" s="140" t="s">
        <v>43</v>
      </c>
      <c r="J154" s="136">
        <v>0</v>
      </c>
      <c r="K154" s="140">
        <v>0</v>
      </c>
      <c r="L154" s="140">
        <v>0</v>
      </c>
      <c r="M154" s="257">
        <v>0</v>
      </c>
      <c r="N154" s="60"/>
    </row>
    <row r="155" spans="1:14" s="61" customFormat="1" ht="13.5" thickBot="1">
      <c r="A155" s="102"/>
      <c r="B155" s="132" t="s">
        <v>91</v>
      </c>
      <c r="C155" s="200" t="s">
        <v>43</v>
      </c>
      <c r="D155" s="254">
        <v>0</v>
      </c>
      <c r="E155" s="104">
        <v>0</v>
      </c>
      <c r="F155" s="105">
        <v>0</v>
      </c>
      <c r="G155" s="105">
        <v>0</v>
      </c>
      <c r="H155" s="105" t="s">
        <v>43</v>
      </c>
      <c r="I155" s="105" t="s">
        <v>43</v>
      </c>
      <c r="J155" s="255">
        <v>0</v>
      </c>
      <c r="K155" s="105">
        <v>0</v>
      </c>
      <c r="L155" s="105">
        <v>0</v>
      </c>
      <c r="M155" s="108">
        <v>0</v>
      </c>
      <c r="N155" s="60"/>
    </row>
    <row r="156" spans="1:14" s="61" customFormat="1" ht="13.5" thickBot="1">
      <c r="A156" s="76" t="s">
        <v>40</v>
      </c>
      <c r="B156" s="126" t="s">
        <v>13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238"/>
      <c r="N156" s="60"/>
    </row>
    <row r="157" spans="1:14" s="61" customFormat="1" ht="13.5" thickBot="1">
      <c r="A157" s="76"/>
      <c r="B157" s="77" t="s">
        <v>50</v>
      </c>
      <c r="C157" s="76"/>
      <c r="D157" s="131">
        <f>SUM(D61,D118)</f>
        <v>56</v>
      </c>
      <c r="E157" s="78">
        <f>SUM(E61,E118)</f>
        <v>23</v>
      </c>
      <c r="F157" s="79">
        <f>SUM(F61,F118)</f>
        <v>33</v>
      </c>
      <c r="G157" s="79">
        <v>0</v>
      </c>
      <c r="H157" s="79" t="s">
        <v>43</v>
      </c>
      <c r="I157" s="80" t="s">
        <v>43</v>
      </c>
      <c r="J157" s="81">
        <f>SUM(J118,J61)</f>
        <v>420</v>
      </c>
      <c r="K157" s="79">
        <f>SUM(K118,K61)</f>
        <v>150</v>
      </c>
      <c r="L157" s="79">
        <f>SUM(L118,L61)</f>
        <v>270</v>
      </c>
      <c r="M157" s="80">
        <f>SUM(M118,M61)</f>
        <v>155</v>
      </c>
      <c r="N157" s="60"/>
    </row>
    <row r="158" spans="1:14" s="61" customFormat="1" ht="13.5" thickBot="1">
      <c r="A158" s="102"/>
      <c r="B158" s="103" t="s">
        <v>90</v>
      </c>
      <c r="C158" s="196" t="s">
        <v>43</v>
      </c>
      <c r="D158" s="254">
        <v>0</v>
      </c>
      <c r="E158" s="104">
        <v>0</v>
      </c>
      <c r="F158" s="105">
        <v>0</v>
      </c>
      <c r="G158" s="105">
        <v>0</v>
      </c>
      <c r="H158" s="106" t="s">
        <v>43</v>
      </c>
      <c r="I158" s="106" t="s">
        <v>43</v>
      </c>
      <c r="J158" s="255">
        <v>0</v>
      </c>
      <c r="K158" s="105">
        <v>0</v>
      </c>
      <c r="L158" s="105">
        <v>0</v>
      </c>
      <c r="M158" s="108">
        <v>0</v>
      </c>
      <c r="N158" s="60"/>
    </row>
    <row r="159" spans="1:14" s="61" customFormat="1" ht="13.5" thickBot="1">
      <c r="A159" s="137"/>
      <c r="B159" s="177" t="s">
        <v>91</v>
      </c>
      <c r="C159" s="134" t="s">
        <v>43</v>
      </c>
      <c r="D159" s="256">
        <v>56</v>
      </c>
      <c r="E159" s="236">
        <v>23</v>
      </c>
      <c r="F159" s="140">
        <f>SUM(F120,F63)</f>
        <v>33</v>
      </c>
      <c r="G159" s="140">
        <v>0</v>
      </c>
      <c r="H159" s="140" t="s">
        <v>43</v>
      </c>
      <c r="I159" s="140" t="s">
        <v>43</v>
      </c>
      <c r="J159" s="136">
        <f>SUM(J120,J63)</f>
        <v>420</v>
      </c>
      <c r="K159" s="140">
        <f>SUM(K120,K63)</f>
        <v>150</v>
      </c>
      <c r="L159" s="140">
        <f>SUM(L120,L63)</f>
        <v>270</v>
      </c>
      <c r="M159" s="257">
        <f>SUM(M120,M63)</f>
        <v>155</v>
      </c>
      <c r="N159" s="60"/>
    </row>
    <row r="160" spans="1:14" s="61" customFormat="1" ht="13.5" thickBot="1">
      <c r="A160" s="117" t="s">
        <v>41</v>
      </c>
      <c r="B160" s="118" t="s">
        <v>108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241"/>
      <c r="N160" s="60"/>
    </row>
    <row r="161" spans="1:14" s="61" customFormat="1" ht="12.75">
      <c r="A161" s="10">
        <v>1</v>
      </c>
      <c r="B161" s="66" t="s">
        <v>22</v>
      </c>
      <c r="C161" s="67" t="s">
        <v>43</v>
      </c>
      <c r="D161" s="258">
        <v>0.25</v>
      </c>
      <c r="E161" s="259">
        <v>0.25</v>
      </c>
      <c r="F161" s="69">
        <v>0</v>
      </c>
      <c r="G161" s="69">
        <v>0</v>
      </c>
      <c r="H161" s="69" t="s">
        <v>43</v>
      </c>
      <c r="I161" s="69" t="s">
        <v>43</v>
      </c>
      <c r="J161" s="259">
        <v>2</v>
      </c>
      <c r="K161" s="259">
        <v>2</v>
      </c>
      <c r="L161" s="259">
        <v>0</v>
      </c>
      <c r="M161" s="70">
        <v>0</v>
      </c>
      <c r="N161" s="60"/>
    </row>
    <row r="162" spans="1:14" s="61" customFormat="1" ht="12.75">
      <c r="A162" s="94">
        <v>2</v>
      </c>
      <c r="B162" s="122" t="s">
        <v>49</v>
      </c>
      <c r="C162" s="95" t="s">
        <v>43</v>
      </c>
      <c r="D162" s="260">
        <v>0.25</v>
      </c>
      <c r="E162" s="261">
        <v>0.25</v>
      </c>
      <c r="F162" s="97">
        <v>0</v>
      </c>
      <c r="G162" s="97">
        <v>0</v>
      </c>
      <c r="H162" s="97" t="s">
        <v>43</v>
      </c>
      <c r="I162" s="97" t="s">
        <v>43</v>
      </c>
      <c r="J162" s="261">
        <v>2</v>
      </c>
      <c r="K162" s="261">
        <v>2</v>
      </c>
      <c r="L162" s="261">
        <v>0</v>
      </c>
      <c r="M162" s="98">
        <v>0</v>
      </c>
      <c r="N162" s="60"/>
    </row>
    <row r="163" spans="1:14" s="61" customFormat="1" ht="12.75">
      <c r="A163" s="94">
        <v>3</v>
      </c>
      <c r="B163" s="122" t="s">
        <v>23</v>
      </c>
      <c r="C163" s="95" t="s">
        <v>43</v>
      </c>
      <c r="D163" s="260">
        <v>0.5</v>
      </c>
      <c r="E163" s="261">
        <v>0.5</v>
      </c>
      <c r="F163" s="97">
        <v>0</v>
      </c>
      <c r="G163" s="97">
        <v>0</v>
      </c>
      <c r="H163" s="97" t="s">
        <v>43</v>
      </c>
      <c r="I163" s="97" t="s">
        <v>43</v>
      </c>
      <c r="J163" s="261">
        <v>4</v>
      </c>
      <c r="K163" s="261">
        <v>4</v>
      </c>
      <c r="L163" s="261">
        <v>0</v>
      </c>
      <c r="M163" s="98">
        <v>0</v>
      </c>
      <c r="N163" s="60"/>
    </row>
    <row r="164" spans="1:14" s="61" customFormat="1" ht="26.25" thickBot="1">
      <c r="A164" s="87">
        <v>4</v>
      </c>
      <c r="B164" s="99" t="s">
        <v>146</v>
      </c>
      <c r="C164" s="201" t="s">
        <v>43</v>
      </c>
      <c r="D164" s="262">
        <v>0.5</v>
      </c>
      <c r="E164" s="263">
        <v>0.5</v>
      </c>
      <c r="F164" s="89">
        <v>0</v>
      </c>
      <c r="G164" s="89">
        <v>0</v>
      </c>
      <c r="H164" s="89" t="s">
        <v>43</v>
      </c>
      <c r="I164" s="89" t="s">
        <v>43</v>
      </c>
      <c r="J164" s="263">
        <v>4</v>
      </c>
      <c r="K164" s="263">
        <v>4</v>
      </c>
      <c r="L164" s="263">
        <v>0</v>
      </c>
      <c r="M164" s="91">
        <v>0</v>
      </c>
      <c r="N164" s="60"/>
    </row>
    <row r="165" spans="1:14" s="61" customFormat="1" ht="13.5" thickBot="1">
      <c r="A165" s="141" t="s">
        <v>42</v>
      </c>
      <c r="B165" s="59"/>
      <c r="C165" s="139"/>
      <c r="D165" s="57">
        <v>3</v>
      </c>
      <c r="E165" s="57"/>
      <c r="F165" s="58"/>
      <c r="G165" s="58">
        <v>3</v>
      </c>
      <c r="H165" s="203"/>
      <c r="I165" s="203"/>
      <c r="J165" s="57">
        <v>160</v>
      </c>
      <c r="K165" s="57"/>
      <c r="L165" s="57">
        <v>160</v>
      </c>
      <c r="M165" s="59"/>
      <c r="N165" s="60"/>
    </row>
    <row r="166" spans="1:14" s="61" customFormat="1" ht="12.75">
      <c r="A166" s="204"/>
      <c r="B166" s="204"/>
      <c r="C166" s="120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60"/>
    </row>
    <row r="167" spans="1:13" s="61" customFormat="1" ht="13.5" thickBot="1">
      <c r="A167" s="82"/>
      <c r="B167" s="82"/>
      <c r="C167" s="120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</row>
    <row r="168" spans="1:16" s="61" customFormat="1" ht="12.75">
      <c r="A168" s="205" t="s">
        <v>7</v>
      </c>
      <c r="B168" s="62" t="s">
        <v>109</v>
      </c>
      <c r="C168" s="92"/>
      <c r="D168" s="363" t="s">
        <v>110</v>
      </c>
      <c r="E168" s="364"/>
      <c r="F168" s="365" t="s">
        <v>111</v>
      </c>
      <c r="G168" s="366"/>
      <c r="H168" s="118"/>
      <c r="I168" s="205" t="s">
        <v>8</v>
      </c>
      <c r="J168" s="206" t="s">
        <v>112</v>
      </c>
      <c r="K168" s="207"/>
      <c r="L168" s="207"/>
      <c r="M168" s="208"/>
      <c r="N168" s="82"/>
      <c r="O168" s="82"/>
      <c r="P168" s="82"/>
    </row>
    <row r="169" spans="1:16" s="61" customFormat="1" ht="12.75">
      <c r="A169" s="117"/>
      <c r="B169" s="209" t="s">
        <v>113</v>
      </c>
      <c r="C169" s="322"/>
      <c r="D169" s="210" t="s">
        <v>24</v>
      </c>
      <c r="E169" s="133" t="s">
        <v>114</v>
      </c>
      <c r="F169" s="330" t="s">
        <v>24</v>
      </c>
      <c r="G169" s="211" t="s">
        <v>114</v>
      </c>
      <c r="H169" s="119"/>
      <c r="I169" s="102"/>
      <c r="J169" s="212" t="s">
        <v>115</v>
      </c>
      <c r="K169" s="213"/>
      <c r="L169" s="213"/>
      <c r="M169" s="214" t="s">
        <v>114</v>
      </c>
      <c r="O169" s="215"/>
      <c r="P169" s="215"/>
    </row>
    <row r="170" spans="1:16" s="61" customFormat="1" ht="13.5" thickBot="1">
      <c r="A170" s="56"/>
      <c r="B170" s="216" t="s">
        <v>116</v>
      </c>
      <c r="C170" s="203"/>
      <c r="D170" s="210" t="s">
        <v>117</v>
      </c>
      <c r="E170" s="326"/>
      <c r="F170" s="102" t="s">
        <v>111</v>
      </c>
      <c r="G170" s="199"/>
      <c r="H170" s="119"/>
      <c r="I170" s="102"/>
      <c r="J170" s="217" t="s">
        <v>118</v>
      </c>
      <c r="K170" s="218"/>
      <c r="L170" s="218"/>
      <c r="M170" s="199"/>
      <c r="O170" s="82"/>
      <c r="P170" s="82"/>
    </row>
    <row r="171" spans="1:13" s="61" customFormat="1" ht="13.5" thickBot="1">
      <c r="A171" s="56"/>
      <c r="B171" s="195" t="s">
        <v>119</v>
      </c>
      <c r="C171" s="128"/>
      <c r="D171" s="136">
        <v>120</v>
      </c>
      <c r="E171" s="136">
        <v>100</v>
      </c>
      <c r="F171" s="237">
        <v>3012.5</v>
      </c>
      <c r="G171" s="257">
        <v>100</v>
      </c>
      <c r="H171" s="119"/>
      <c r="I171" s="367" t="s">
        <v>120</v>
      </c>
      <c r="J171" s="368"/>
      <c r="K171" s="368"/>
      <c r="L171" s="368"/>
      <c r="M171" s="124"/>
    </row>
    <row r="172" spans="1:13" s="61" customFormat="1" ht="14.25" customHeight="1">
      <c r="A172" s="102">
        <v>1</v>
      </c>
      <c r="B172" s="219" t="s">
        <v>121</v>
      </c>
      <c r="C172" s="322"/>
      <c r="D172" s="321">
        <f>SUM(E141,E145,E149,E153,E157,E161:E164)</f>
        <v>61.5</v>
      </c>
      <c r="E172" s="327">
        <f>D172/D171*100</f>
        <v>51.24999999999999</v>
      </c>
      <c r="F172" s="331" t="s">
        <v>147</v>
      </c>
      <c r="G172" s="264">
        <f>F173/F171*100</f>
        <v>50.52282157676349</v>
      </c>
      <c r="H172" s="119"/>
      <c r="I172" s="130">
        <v>1</v>
      </c>
      <c r="J172" s="119" t="s">
        <v>122</v>
      </c>
      <c r="K172" s="119"/>
      <c r="L172" s="119"/>
      <c r="M172" s="108">
        <v>100</v>
      </c>
    </row>
    <row r="173" spans="1:13" s="61" customFormat="1" ht="14.25" customHeight="1">
      <c r="A173" s="83"/>
      <c r="B173" s="220" t="s">
        <v>123</v>
      </c>
      <c r="C173" s="324"/>
      <c r="D173" s="265"/>
      <c r="E173" s="323"/>
      <c r="F173" s="332">
        <f>SUM(J138,M138)</f>
        <v>1522</v>
      </c>
      <c r="G173" s="86"/>
      <c r="H173" s="119"/>
      <c r="I173" s="197"/>
      <c r="J173" s="119"/>
      <c r="K173" s="119"/>
      <c r="L173" s="119"/>
      <c r="M173" s="199"/>
    </row>
    <row r="174" spans="1:13" s="61" customFormat="1" ht="14.25">
      <c r="A174" s="223">
        <v>2</v>
      </c>
      <c r="B174" s="224" t="s">
        <v>124</v>
      </c>
      <c r="C174" s="225"/>
      <c r="D174" s="266">
        <v>11</v>
      </c>
      <c r="E174" s="328">
        <f>D174/D171*100</f>
        <v>9.166666666666666</v>
      </c>
      <c r="F174" s="333">
        <v>135</v>
      </c>
      <c r="G174" s="267">
        <f>F174/F171*100</f>
        <v>4.481327800829876</v>
      </c>
      <c r="H174" s="119"/>
      <c r="I174" s="197" t="s">
        <v>125</v>
      </c>
      <c r="J174" s="119"/>
      <c r="K174" s="119"/>
      <c r="L174" s="119"/>
      <c r="M174" s="199"/>
    </row>
    <row r="175" spans="1:13" s="61" customFormat="1" ht="14.25">
      <c r="A175" s="11">
        <v>3</v>
      </c>
      <c r="B175" s="227" t="s">
        <v>126</v>
      </c>
      <c r="C175" s="228"/>
      <c r="D175" s="133"/>
      <c r="E175" s="133"/>
      <c r="F175" s="334"/>
      <c r="G175" s="75"/>
      <c r="H175" s="119"/>
      <c r="I175" s="197"/>
      <c r="J175" s="355"/>
      <c r="K175" s="356"/>
      <c r="L175" s="356"/>
      <c r="M175" s="199"/>
    </row>
    <row r="176" spans="1:13" s="61" customFormat="1" ht="14.25">
      <c r="A176" s="83"/>
      <c r="B176" s="220" t="s">
        <v>127</v>
      </c>
      <c r="C176" s="324"/>
      <c r="D176" s="323">
        <v>2</v>
      </c>
      <c r="E176" s="329">
        <f>D176/D171*100</f>
        <v>1.6666666666666667</v>
      </c>
      <c r="F176" s="332">
        <f>SUM(J143)</f>
        <v>30</v>
      </c>
      <c r="G176" s="268">
        <f>F176/F171*100</f>
        <v>0.9958506224066389</v>
      </c>
      <c r="H176" s="119"/>
      <c r="I176" s="197"/>
      <c r="J176" s="355"/>
      <c r="K176" s="356"/>
      <c r="L176" s="356"/>
      <c r="M176" s="199"/>
    </row>
    <row r="177" spans="1:13" s="61" customFormat="1" ht="14.25">
      <c r="A177" s="11">
        <v>4</v>
      </c>
      <c r="B177" s="227" t="s">
        <v>128</v>
      </c>
      <c r="C177" s="228"/>
      <c r="D177" s="133">
        <v>1.5</v>
      </c>
      <c r="E177" s="133">
        <v>1.25</v>
      </c>
      <c r="F177" s="334">
        <v>12</v>
      </c>
      <c r="G177" s="75">
        <v>0.4</v>
      </c>
      <c r="H177" s="119"/>
      <c r="I177" s="197"/>
      <c r="J177" s="355"/>
      <c r="K177" s="356"/>
      <c r="L177" s="356"/>
      <c r="M177" s="199"/>
    </row>
    <row r="178" spans="1:13" s="61" customFormat="1" ht="14.25">
      <c r="A178" s="83"/>
      <c r="B178" s="220" t="s">
        <v>129</v>
      </c>
      <c r="C178" s="324"/>
      <c r="D178" s="323"/>
      <c r="E178" s="323"/>
      <c r="F178" s="332"/>
      <c r="G178" s="86"/>
      <c r="H178" s="119"/>
      <c r="I178" s="197"/>
      <c r="J178" s="355"/>
      <c r="K178" s="356"/>
      <c r="L178" s="356"/>
      <c r="M178" s="199"/>
    </row>
    <row r="179" spans="1:13" s="61" customFormat="1" ht="14.25">
      <c r="A179" s="94">
        <v>5</v>
      </c>
      <c r="B179" s="224" t="s">
        <v>130</v>
      </c>
      <c r="C179" s="225"/>
      <c r="D179" s="266">
        <v>58</v>
      </c>
      <c r="E179" s="328">
        <f>D179/D171*100</f>
        <v>48.333333333333336</v>
      </c>
      <c r="F179" s="333">
        <f>SUM(J120,J63,J22)</f>
        <v>450</v>
      </c>
      <c r="G179" s="267">
        <f>F179/F171*100</f>
        <v>14.937759336099585</v>
      </c>
      <c r="H179" s="119"/>
      <c r="I179" s="197"/>
      <c r="J179" s="355"/>
      <c r="K179" s="356"/>
      <c r="L179" s="356"/>
      <c r="M179" s="199"/>
    </row>
    <row r="180" spans="1:13" s="61" customFormat="1" ht="14.25">
      <c r="A180" s="94">
        <v>6</v>
      </c>
      <c r="B180" s="224" t="s">
        <v>131</v>
      </c>
      <c r="C180" s="225"/>
      <c r="D180" s="266">
        <v>3</v>
      </c>
      <c r="E180" s="328">
        <f>D180/D171*100</f>
        <v>2.5</v>
      </c>
      <c r="F180" s="333">
        <v>160</v>
      </c>
      <c r="G180" s="267">
        <f>F180/F171*100</f>
        <v>5.3112033195020745</v>
      </c>
      <c r="H180" s="204"/>
      <c r="I180" s="115"/>
      <c r="J180" s="375"/>
      <c r="K180" s="376"/>
      <c r="L180" s="376"/>
      <c r="M180" s="116"/>
    </row>
    <row r="181" spans="1:13" s="61" customFormat="1" ht="15" thickBot="1">
      <c r="A181" s="102">
        <v>7</v>
      </c>
      <c r="B181" s="227" t="s">
        <v>159</v>
      </c>
      <c r="C181" s="228"/>
      <c r="D181" s="321">
        <v>0</v>
      </c>
      <c r="E181" s="321">
        <v>0</v>
      </c>
      <c r="F181" s="331">
        <v>0</v>
      </c>
      <c r="G181" s="108">
        <v>0</v>
      </c>
      <c r="H181" s="204"/>
      <c r="I181" s="377" t="s">
        <v>132</v>
      </c>
      <c r="J181" s="378"/>
      <c r="K181" s="378"/>
      <c r="L181" s="378"/>
      <c r="M181" s="231"/>
    </row>
    <row r="182" spans="1:13" s="61" customFormat="1" ht="12.75">
      <c r="A182" s="286">
        <v>8</v>
      </c>
      <c r="B182" s="369" t="s">
        <v>157</v>
      </c>
      <c r="C182" s="370"/>
      <c r="D182" s="97">
        <v>2</v>
      </c>
      <c r="E182" s="266">
        <v>1.66</v>
      </c>
      <c r="F182" s="335">
        <v>30</v>
      </c>
      <c r="G182" s="98">
        <v>0.99</v>
      </c>
      <c r="H182" s="204"/>
      <c r="I182" s="204"/>
      <c r="J182" s="204"/>
      <c r="K182" s="204"/>
      <c r="L182" s="204"/>
      <c r="M182" s="204"/>
    </row>
    <row r="183" spans="1:13" s="61" customFormat="1" ht="24.75" customHeight="1" thickBot="1">
      <c r="A183" s="109">
        <v>9</v>
      </c>
      <c r="B183" s="371" t="s">
        <v>158</v>
      </c>
      <c r="C183" s="372"/>
      <c r="D183" s="336">
        <v>0</v>
      </c>
      <c r="E183" s="337">
        <v>0</v>
      </c>
      <c r="F183" s="338">
        <v>0</v>
      </c>
      <c r="G183" s="339">
        <v>0</v>
      </c>
      <c r="H183" s="204"/>
      <c r="I183" s="204"/>
      <c r="J183" s="204"/>
      <c r="K183" s="204"/>
      <c r="L183" s="204"/>
      <c r="M183" s="204"/>
    </row>
    <row r="184" spans="1:13" s="60" customFormat="1" ht="12.75">
      <c r="A184" s="119"/>
      <c r="B184" s="373"/>
      <c r="C184" s="373"/>
      <c r="D184" s="325"/>
      <c r="E184" s="325"/>
      <c r="F184" s="325"/>
      <c r="G184" s="325"/>
      <c r="H184" s="119"/>
      <c r="I184" s="119"/>
      <c r="J184" s="119"/>
      <c r="K184" s="119"/>
      <c r="L184" s="119"/>
      <c r="M184" s="119"/>
    </row>
    <row r="185" spans="1:13" s="19" customFormat="1" ht="12.75">
      <c r="A185" s="38"/>
      <c r="B185" s="325"/>
      <c r="C185" s="325"/>
      <c r="D185" s="325"/>
      <c r="E185" s="325"/>
      <c r="F185" s="325"/>
      <c r="G185" s="325"/>
      <c r="H185" s="38"/>
      <c r="I185" s="38"/>
      <c r="J185" s="38"/>
      <c r="K185" s="38"/>
      <c r="L185" s="38"/>
      <c r="M185" s="38"/>
    </row>
    <row r="186" spans="1:14" s="61" customFormat="1" ht="12.7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60"/>
    </row>
    <row r="187" spans="1:14" s="61" customFormat="1" ht="15.75">
      <c r="A187" s="204"/>
      <c r="B187" s="319" t="s">
        <v>151</v>
      </c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60"/>
    </row>
    <row r="188" spans="1:14" s="61" customFormat="1" ht="15.75">
      <c r="A188" s="204"/>
      <c r="B188" s="319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60"/>
    </row>
    <row r="189" spans="1:14" s="61" customFormat="1" ht="15.75">
      <c r="A189" s="204"/>
      <c r="B189" s="319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60"/>
    </row>
    <row r="190" spans="1:14" s="61" customFormat="1" ht="15.75">
      <c r="A190" s="119"/>
      <c r="B190" s="320" t="s">
        <v>143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60"/>
    </row>
    <row r="191" spans="1:14" s="61" customFormat="1" ht="12.75">
      <c r="A191" s="119">
        <v>1</v>
      </c>
      <c r="B191" s="119" t="s">
        <v>144</v>
      </c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60"/>
    </row>
    <row r="192" spans="1:14" s="61" customFormat="1" ht="12.75">
      <c r="A192" s="119">
        <v>2</v>
      </c>
      <c r="B192" s="119" t="s">
        <v>145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60"/>
    </row>
    <row r="193" spans="1:14" s="61" customFormat="1" ht="12.75">
      <c r="A193" s="119"/>
      <c r="B193" s="119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60"/>
    </row>
    <row r="194" spans="1:14" s="61" customFormat="1" ht="15.75">
      <c r="A194" s="119"/>
      <c r="B194" s="320" t="s">
        <v>148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60"/>
    </row>
    <row r="195" spans="1:14" s="61" customFormat="1" ht="12.75">
      <c r="A195" s="119">
        <v>1</v>
      </c>
      <c r="B195" s="119" t="s">
        <v>135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60"/>
    </row>
    <row r="196" spans="1:14" s="61" customFormat="1" ht="12.75">
      <c r="A196" s="119">
        <v>2</v>
      </c>
      <c r="B196" s="119" t="s">
        <v>136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60"/>
    </row>
    <row r="197" spans="1:14" s="61" customFormat="1" ht="12.75">
      <c r="A197" s="119">
        <v>3</v>
      </c>
      <c r="B197" s="119" t="s">
        <v>137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60"/>
    </row>
    <row r="198" spans="1:14" s="61" customFormat="1" ht="12.75">
      <c r="A198" s="119">
        <v>4</v>
      </c>
      <c r="B198" s="119" t="s">
        <v>138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60"/>
    </row>
    <row r="199" spans="1:14" s="61" customFormat="1" ht="12.75">
      <c r="A199" s="119">
        <v>5</v>
      </c>
      <c r="B199" s="119" t="s">
        <v>139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60"/>
    </row>
    <row r="200" spans="1:14" s="61" customFormat="1" ht="12.75">
      <c r="A200" s="119">
        <v>6</v>
      </c>
      <c r="B200" s="119" t="s">
        <v>140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60"/>
    </row>
    <row r="201" spans="1:14" s="61" customFormat="1" ht="12.75">
      <c r="A201" s="119">
        <v>7</v>
      </c>
      <c r="B201" s="119" t="s">
        <v>141</v>
      </c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60"/>
    </row>
    <row r="202" spans="1:14" s="61" customFormat="1" ht="12.75">
      <c r="A202" s="119">
        <v>8</v>
      </c>
      <c r="B202" s="119" t="s">
        <v>142</v>
      </c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60"/>
    </row>
    <row r="203" spans="1:2" ht="12.75">
      <c r="A203" s="8">
        <v>9</v>
      </c>
      <c r="B203" s="8" t="s">
        <v>152</v>
      </c>
    </row>
    <row r="204" spans="1:2" ht="12.75">
      <c r="A204" s="8">
        <v>10</v>
      </c>
      <c r="B204" s="8" t="s">
        <v>153</v>
      </c>
    </row>
    <row r="205" ht="12.75"/>
    <row r="206" ht="12.75"/>
    <row r="207" ht="12.75"/>
    <row r="208" ht="1.5" customHeight="1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</sheetData>
  <sheetProtection/>
  <mergeCells count="34">
    <mergeCell ref="J176:L176"/>
    <mergeCell ref="B182:C182"/>
    <mergeCell ref="B183:C183"/>
    <mergeCell ref="B184:C184"/>
    <mergeCell ref="A138:B138"/>
    <mergeCell ref="A139:B139"/>
    <mergeCell ref="J178:L178"/>
    <mergeCell ref="J179:L179"/>
    <mergeCell ref="J180:L180"/>
    <mergeCell ref="I181:L181"/>
    <mergeCell ref="F168:G168"/>
    <mergeCell ref="I171:L171"/>
    <mergeCell ref="J175:L175"/>
    <mergeCell ref="J78:M78"/>
    <mergeCell ref="K79:L79"/>
    <mergeCell ref="D78:F78"/>
    <mergeCell ref="A122:B122"/>
    <mergeCell ref="A123:B123"/>
    <mergeCell ref="A125:B125"/>
    <mergeCell ref="J177:L177"/>
    <mergeCell ref="B130:E130"/>
    <mergeCell ref="D131:F131"/>
    <mergeCell ref="J131:M131"/>
    <mergeCell ref="K132:L132"/>
    <mergeCell ref="B127:M127"/>
    <mergeCell ref="D168:E168"/>
    <mergeCell ref="A73:B73"/>
    <mergeCell ref="J10:M10"/>
    <mergeCell ref="A1:M1"/>
    <mergeCell ref="D10:F10"/>
    <mergeCell ref="A70:B70"/>
    <mergeCell ref="K11:L11"/>
    <mergeCell ref="A2:M2"/>
    <mergeCell ref="A71:B71"/>
  </mergeCells>
  <printOptions/>
  <pageMargins left="0.7086614173228347" right="0.7086614173228347" top="0.7480314960629921" bottom="0.7086614173228347" header="0.31496062992125984" footer="0.31496062992125984"/>
  <pageSetup fitToHeight="0" orientation="landscape" paperSize="9" scale="91" r:id="rId1"/>
  <rowBreaks count="6" manualBreakCount="6">
    <brk id="38" max="255" man="1"/>
    <brk id="76" max="255" man="1"/>
    <brk id="116" max="13" man="1"/>
    <brk id="129" max="255" man="1"/>
    <brk id="16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ADS</cp:lastModifiedBy>
  <cp:lastPrinted>2017-05-23T08:19:10Z</cp:lastPrinted>
  <dcterms:created xsi:type="dcterms:W3CDTF">2011-12-11T10:20:19Z</dcterms:created>
  <dcterms:modified xsi:type="dcterms:W3CDTF">2017-10-05T11:51:16Z</dcterms:modified>
  <cp:category/>
  <cp:version/>
  <cp:contentType/>
  <cp:contentStatus/>
</cp:coreProperties>
</file>