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Arkusz1" sheetId="1" r:id="rId1"/>
  </sheets>
  <definedNames>
    <definedName name="_xlnm.Print_Area" localSheetId="0">'Arkusz1'!$A$1:$N$204</definedName>
  </definedNames>
  <calcPr fullCalcOnLoad="1"/>
</workbook>
</file>

<file path=xl/sharedStrings.xml><?xml version="1.0" encoding="utf-8"?>
<sst xmlns="http://schemas.openxmlformats.org/spreadsheetml/2006/main" count="569" uniqueCount="158">
  <si>
    <t>Lp.</t>
  </si>
  <si>
    <t xml:space="preserve">Forma </t>
  </si>
  <si>
    <t>ogółem</t>
  </si>
  <si>
    <t>przedmiotu</t>
  </si>
  <si>
    <t>Technologie informacyjne</t>
  </si>
  <si>
    <t>Wymagania ogólne</t>
  </si>
  <si>
    <t>Podstawowych</t>
  </si>
  <si>
    <t>I</t>
  </si>
  <si>
    <t>II</t>
  </si>
  <si>
    <t>Kierunkowych</t>
  </si>
  <si>
    <t>III</t>
  </si>
  <si>
    <t>IV</t>
  </si>
  <si>
    <t>Specjalnościowych</t>
  </si>
  <si>
    <t>Specjalizacyjnych</t>
  </si>
  <si>
    <t xml:space="preserve">Inne wymagania </t>
  </si>
  <si>
    <t>Nazwa modułu/</t>
  </si>
  <si>
    <t>udziałem</t>
  </si>
  <si>
    <t>wykłady</t>
  </si>
  <si>
    <t>samodzielna</t>
  </si>
  <si>
    <t>studenta</t>
  </si>
  <si>
    <t>praktyczne</t>
  </si>
  <si>
    <t>praca</t>
  </si>
  <si>
    <t>Ergonomia</t>
  </si>
  <si>
    <t>Etykieta</t>
  </si>
  <si>
    <t>Liczba</t>
  </si>
  <si>
    <t>Grupa treści</t>
  </si>
  <si>
    <t>Semestr</t>
  </si>
  <si>
    <t>nauczyciela</t>
  </si>
  <si>
    <t xml:space="preserve">Status </t>
  </si>
  <si>
    <t>przedmiotu:</t>
  </si>
  <si>
    <t>obligatoryjny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</si>
  <si>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</si>
  <si>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</si>
  <si>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</si>
  <si>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</si>
  <si>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</si>
  <si>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</si>
  <si>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</si>
  <si>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</si>
  <si>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</si>
  <si>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V</t>
  </si>
  <si>
    <t>VI</t>
  </si>
  <si>
    <t>VII Praktyka</t>
  </si>
  <si>
    <t>x</t>
  </si>
  <si>
    <t>ćwiczenia**</t>
  </si>
  <si>
    <t xml:space="preserve">ECTS </t>
  </si>
  <si>
    <t>za zajęcia</t>
  </si>
  <si>
    <t>* inne np. godziny konsultacji (bezpośrednie, e-mailowe, etc.)  - godziny nie są wliczone do pensum</t>
  </si>
  <si>
    <t>** ćwiczenia ……………………..</t>
  </si>
  <si>
    <t>Ochrona  własności intelektualnej</t>
  </si>
  <si>
    <t>Liczba pkt ECTS/ godz.dyd.   (ogółem)</t>
  </si>
  <si>
    <t>Z/o</t>
  </si>
  <si>
    <t>Historia myśli ustrojowo-administracyjnej i socjologiczno-ekonomicznej</t>
  </si>
  <si>
    <t>E</t>
  </si>
  <si>
    <t>Zasady ustroju politycznego państwa</t>
  </si>
  <si>
    <t>Postępowanie sądowo-administracyjne</t>
  </si>
  <si>
    <t>Etyka urzędnicza</t>
  </si>
  <si>
    <t>Organy Unii Europejskiej</t>
  </si>
  <si>
    <t>Prawo umów handlowych</t>
  </si>
  <si>
    <t>Publiczne prawo konkurencji</t>
  </si>
  <si>
    <t>Prawo przedsiębiorstw publicznych</t>
  </si>
  <si>
    <t>z</t>
  </si>
  <si>
    <t>Prawne aspekty bioetyki</t>
  </si>
  <si>
    <t xml:space="preserve"> Plan studiów na kierunku ADMINISTRACJA</t>
  </si>
  <si>
    <r>
      <t xml:space="preserve">Profil kształcenia: </t>
    </r>
    <r>
      <rPr>
        <b/>
        <sz val="10"/>
        <rFont val="Arial"/>
        <family val="2"/>
      </rPr>
      <t>ogólnoakademicki</t>
    </r>
  </si>
  <si>
    <r>
      <t>Forma kształcenia/poziom studiów:</t>
    </r>
    <r>
      <rPr>
        <b/>
        <sz val="10"/>
        <rFont val="Arial"/>
        <family val="2"/>
      </rPr>
      <t xml:space="preserve"> II stopnia</t>
    </r>
  </si>
  <si>
    <r>
      <t xml:space="preserve">Uzyskane kwalifikacje: </t>
    </r>
    <r>
      <rPr>
        <b/>
        <sz val="10"/>
        <rFont val="Arial"/>
        <family val="2"/>
      </rPr>
      <t xml:space="preserve"> II stopnia</t>
    </r>
  </si>
  <si>
    <r>
      <t xml:space="preserve">Obszar kształcenia </t>
    </r>
    <r>
      <rPr>
        <b/>
        <sz val="10"/>
        <rFont val="Arial"/>
        <family val="2"/>
      </rPr>
      <t>nauki społeczne</t>
    </r>
  </si>
  <si>
    <t xml:space="preserve">Rok studiów I       </t>
  </si>
  <si>
    <r>
      <t xml:space="preserve">Liczba pkt ECTS/ godz.dyd.  </t>
    </r>
    <r>
      <rPr>
        <b/>
        <sz val="9"/>
        <rFont val="Arial"/>
        <family val="2"/>
      </rPr>
      <t>w semestrze I</t>
    </r>
  </si>
  <si>
    <r>
      <t xml:space="preserve">Liczba pkt ECTS/ godz.dyd.  </t>
    </r>
    <r>
      <rPr>
        <b/>
        <sz val="9"/>
        <rFont val="Arial"/>
        <family val="2"/>
      </rPr>
      <t>w semestrze II</t>
    </r>
  </si>
  <si>
    <t>Prawo porównawcze publiczne</t>
  </si>
  <si>
    <t>Fundusze strukturalne i system finansowania projektów UE</t>
  </si>
  <si>
    <t>Prawo karne</t>
  </si>
  <si>
    <t>Postępowanie karne</t>
  </si>
  <si>
    <t>Prawo cywilne</t>
  </si>
  <si>
    <t>Prawo administracyjne</t>
  </si>
  <si>
    <t>Postępowanie administracyjne i egzekucyjne w administracji</t>
  </si>
  <si>
    <t>Prawo konstytucyjne</t>
  </si>
  <si>
    <t>Prawo wyznaniowe i administracyjne aspekty prawa kanonicznego</t>
  </si>
  <si>
    <t>Język obcy specjalistyczny</t>
  </si>
  <si>
    <t>F</t>
  </si>
  <si>
    <t>O</t>
  </si>
  <si>
    <t>Liczba pkt ECTS/ godz.dyd.  Na  I roku studiów</t>
  </si>
  <si>
    <t>Podstawy prawa pracy</t>
  </si>
  <si>
    <t>Podstawy prawa finansowego</t>
  </si>
  <si>
    <t>Seminarium magisterskie</t>
  </si>
  <si>
    <t>Orzecznictwo TK w sprawach administracyjnych</t>
  </si>
  <si>
    <t xml:space="preserve">Rok studiów II         </t>
  </si>
  <si>
    <r>
      <t>f</t>
    </r>
    <r>
      <rPr>
        <sz val="8"/>
        <rFont val="Arial"/>
        <family val="2"/>
      </rPr>
      <t>akultatywny</t>
    </r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</si>
  <si>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</si>
  <si>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</si>
  <si>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System ochrony prawnej w UE</t>
  </si>
  <si>
    <t>System ubezpieczeń społecznych</t>
  </si>
  <si>
    <t>Podstawy organizacji i zarządzania</t>
  </si>
  <si>
    <t>Finansowanie projektów w UE</t>
  </si>
  <si>
    <t>Międzynarodowe i krajowe instrumenty prawne w ochronie środowiska</t>
  </si>
  <si>
    <r>
      <t xml:space="preserve">Liczba pkt ECTS/ godz.dyd.  </t>
    </r>
    <r>
      <rPr>
        <b/>
        <sz val="9"/>
        <rFont val="Arial"/>
        <family val="2"/>
      </rPr>
      <t>w semestrze 3</t>
    </r>
  </si>
  <si>
    <r>
      <t xml:space="preserve">Liczba pkt ECTS/ godz.dyd.  </t>
    </r>
    <r>
      <rPr>
        <b/>
        <sz val="9"/>
        <rFont val="Arial"/>
        <family val="2"/>
      </rPr>
      <t>w semestrze 4</t>
    </r>
  </si>
  <si>
    <t>Liczba pkt ECTS/ godz.dyd.  na II roku studiów</t>
  </si>
  <si>
    <t>Ogółem plan studiów - suma godzin i punktów ECTS</t>
  </si>
  <si>
    <t>X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</si>
  <si>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</si>
  <si>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</si>
  <si>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</si>
  <si>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</si>
  <si>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</si>
  <si>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</si>
  <si>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Inne wymagania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</si>
  <si>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</si>
  <si>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</si>
  <si>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</si>
  <si>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</si>
  <si>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</si>
  <si>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</si>
  <si>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</si>
  <si>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</si>
  <si>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pkt</t>
  </si>
  <si>
    <t>w łącznej liczbie pkt ECTS</t>
  </si>
  <si>
    <t>Ogółem - plan studiów</t>
  </si>
  <si>
    <t>obszar kształcenia</t>
  </si>
  <si>
    <t>wymagające bezpośredniego</t>
  </si>
  <si>
    <t>nauki społeczne</t>
  </si>
  <si>
    <t>udziału nauczyciela akademickiego*</t>
  </si>
  <si>
    <t>z zakresu nauk podstawowych</t>
  </si>
  <si>
    <t>..</t>
  </si>
  <si>
    <t>o charakterze praktycznym (ćwiczeniowe,</t>
  </si>
  <si>
    <t>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</si>
  <si>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</si>
  <si>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</si>
  <si>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</si>
  <si>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</si>
  <si>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</si>
  <si>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</si>
  <si>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Przedmiot specjalizacyjny</t>
  </si>
  <si>
    <r>
      <rPr>
        <sz val="10"/>
        <rFont val="Arial"/>
        <family val="2"/>
      </rPr>
      <t>Forma studiów</t>
    </r>
    <r>
      <rPr>
        <b/>
        <sz val="10"/>
        <rFont val="Arial"/>
        <family val="2"/>
      </rPr>
      <t>:  niestacjonarne</t>
    </r>
  </si>
  <si>
    <t>Bioetyka medycyny</t>
  </si>
  <si>
    <t>Archiwistyka</t>
  </si>
  <si>
    <t>Polityka karna UE</t>
  </si>
  <si>
    <t>Ekonomiczna analiza prawa</t>
  </si>
  <si>
    <t>Administracja publiczna a prawa człowieka</t>
  </si>
  <si>
    <t>Polityka wyznaniowa UE</t>
  </si>
  <si>
    <t>Europejskie prawo administracyjne</t>
  </si>
  <si>
    <t>Polityka społeczna</t>
  </si>
  <si>
    <t>Przedmioty specjalizacyjne II rok</t>
  </si>
  <si>
    <t>Źródła prawa polskiego</t>
  </si>
  <si>
    <t>Mediacja w sprawach karnych</t>
  </si>
  <si>
    <t>Przedmioty specjalizacyjne I rok</t>
  </si>
  <si>
    <t>Szkolenie w zakresie bezpieczeństwa i higieny pracy</t>
  </si>
  <si>
    <r>
      <t>Liczba pkt ECTS/ godz.dyd. (</t>
    </r>
    <r>
      <rPr>
        <b/>
        <sz val="8"/>
        <rFont val="Arial"/>
        <family val="2"/>
      </rPr>
      <t>zajęcia praktyczne)</t>
    </r>
  </si>
  <si>
    <r>
      <t xml:space="preserve">Liczba pkt ECTS/ godz.dyd.  </t>
    </r>
    <r>
      <rPr>
        <b/>
        <sz val="8"/>
        <rFont val="Arial"/>
        <family val="2"/>
      </rPr>
      <t>(przedmy fakultatywne)</t>
    </r>
  </si>
  <si>
    <t>Załącznik do planu studiów na kierunku Administracja (od roku akad. 2017/2018)</t>
  </si>
  <si>
    <t>The history o American Legal System</t>
  </si>
  <si>
    <t>Seminarium magisterskie i praca magisterska</t>
  </si>
  <si>
    <t>f</t>
  </si>
  <si>
    <t>zajęcia z języka obcego</t>
  </si>
  <si>
    <t>przedmioty z obszaru nauk humanistycznych lub społecznych</t>
  </si>
  <si>
    <t>Obowiązuje od roku akademickiego 2017/2018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</si>
</sst>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3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0" fillId="0" borderId="15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33" borderId="22" xfId="0" applyFont="1" applyFill="1" applyBorder="1" applyAlignment="1">
      <alignment vertical="top"/>
    </xf>
    <xf numFmtId="0" fontId="1" fillId="33" borderId="13" xfId="0" applyFont="1" applyFill="1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27" xfId="0" applyFont="1" applyFill="1" applyBorder="1" applyAlignment="1">
      <alignment vertical="top"/>
    </xf>
    <xf numFmtId="0" fontId="0" fillId="33" borderId="28" xfId="0" applyFont="1" applyFill="1" applyBorder="1" applyAlignment="1">
      <alignment vertical="top"/>
    </xf>
    <xf numFmtId="0" fontId="0" fillId="33" borderId="29" xfId="0" applyFont="1" applyFill="1" applyBorder="1" applyAlignment="1">
      <alignment vertical="top"/>
    </xf>
    <xf numFmtId="0" fontId="0" fillId="33" borderId="30" xfId="0" applyFont="1" applyFill="1" applyBorder="1" applyAlignment="1">
      <alignment horizontal="center" vertical="top"/>
    </xf>
    <xf numFmtId="0" fontId="0" fillId="33" borderId="31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/>
    </xf>
    <xf numFmtId="0" fontId="0" fillId="33" borderId="33" xfId="0" applyFont="1" applyFill="1" applyBorder="1" applyAlignment="1">
      <alignment vertical="top"/>
    </xf>
    <xf numFmtId="0" fontId="0" fillId="33" borderId="34" xfId="0" applyFont="1" applyFill="1" applyBorder="1" applyAlignment="1">
      <alignment vertical="top"/>
    </xf>
    <xf numFmtId="0" fontId="0" fillId="33" borderId="20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horizontal="center" vertical="top"/>
    </xf>
    <xf numFmtId="0" fontId="1" fillId="33" borderId="35" xfId="0" applyFont="1" applyFill="1" applyBorder="1" applyAlignment="1">
      <alignment vertical="top"/>
    </xf>
    <xf numFmtId="0" fontId="1" fillId="33" borderId="36" xfId="0" applyFont="1" applyFill="1" applyBorder="1" applyAlignment="1">
      <alignment vertical="top"/>
    </xf>
    <xf numFmtId="0" fontId="1" fillId="33" borderId="37" xfId="0" applyFont="1" applyFill="1" applyBorder="1" applyAlignment="1">
      <alignment horizontal="center" vertical="top"/>
    </xf>
    <xf numFmtId="0" fontId="1" fillId="33" borderId="36" xfId="0" applyFont="1" applyFill="1" applyBorder="1" applyAlignment="1">
      <alignment horizontal="center" vertical="top"/>
    </xf>
    <xf numFmtId="0" fontId="1" fillId="33" borderId="38" xfId="0" applyFont="1" applyFill="1" applyBorder="1" applyAlignment="1">
      <alignment horizontal="center" vertical="top"/>
    </xf>
    <xf numFmtId="0" fontId="0" fillId="33" borderId="39" xfId="0" applyFont="1" applyFill="1" applyBorder="1" applyAlignment="1">
      <alignment vertical="top"/>
    </xf>
    <xf numFmtId="0" fontId="0" fillId="33" borderId="40" xfId="0" applyFont="1" applyFill="1" applyBorder="1" applyAlignment="1">
      <alignment horizontal="center" vertical="top"/>
    </xf>
    <xf numFmtId="0" fontId="0" fillId="33" borderId="41" xfId="0" applyFont="1" applyFill="1" applyBorder="1" applyAlignment="1">
      <alignment horizontal="center" vertical="top"/>
    </xf>
    <xf numFmtId="0" fontId="0" fillId="33" borderId="4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vertical="top"/>
    </xf>
    <xf numFmtId="0" fontId="0" fillId="33" borderId="43" xfId="0" applyFont="1" applyFill="1" applyBorder="1" applyAlignment="1">
      <alignment horizontal="center" vertical="top"/>
    </xf>
    <xf numFmtId="0" fontId="0" fillId="33" borderId="44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0" fillId="33" borderId="45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center" vertical="top"/>
    </xf>
    <xf numFmtId="0" fontId="0" fillId="33" borderId="46" xfId="0" applyFont="1" applyFill="1" applyBorder="1" applyAlignment="1">
      <alignment horizontal="center" vertical="top"/>
    </xf>
    <xf numFmtId="0" fontId="0" fillId="33" borderId="47" xfId="0" applyFont="1" applyFill="1" applyBorder="1" applyAlignment="1">
      <alignment horizontal="right" vertical="top"/>
    </xf>
    <xf numFmtId="0" fontId="0" fillId="33" borderId="48" xfId="0" applyFont="1" applyFill="1" applyBorder="1" applyAlignment="1">
      <alignment vertical="top"/>
    </xf>
    <xf numFmtId="0" fontId="0" fillId="33" borderId="49" xfId="0" applyFont="1" applyFill="1" applyBorder="1" applyAlignment="1">
      <alignment vertical="top" wrapText="1"/>
    </xf>
    <xf numFmtId="0" fontId="0" fillId="33" borderId="50" xfId="0" applyFont="1" applyFill="1" applyBorder="1" applyAlignment="1">
      <alignment horizontal="center" vertical="top"/>
    </xf>
    <xf numFmtId="0" fontId="0" fillId="33" borderId="51" xfId="0" applyFont="1" applyFill="1" applyBorder="1" applyAlignment="1">
      <alignment horizontal="center" vertical="top"/>
    </xf>
    <xf numFmtId="0" fontId="0" fillId="33" borderId="52" xfId="0" applyFont="1" applyFill="1" applyBorder="1" applyAlignment="1">
      <alignment horizontal="center" vertical="top"/>
    </xf>
    <xf numFmtId="0" fontId="0" fillId="33" borderId="53" xfId="0" applyFont="1" applyFill="1" applyBorder="1" applyAlignment="1">
      <alignment vertical="top"/>
    </xf>
    <xf numFmtId="0" fontId="0" fillId="33" borderId="54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/>
    </xf>
    <xf numFmtId="0" fontId="0" fillId="33" borderId="19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21" xfId="0" applyFont="1" applyFill="1" applyBorder="1" applyAlignment="1">
      <alignment horizontal="center" vertical="top"/>
    </xf>
    <xf numFmtId="0" fontId="5" fillId="33" borderId="34" xfId="0" applyFont="1" applyFill="1" applyBorder="1" applyAlignment="1">
      <alignment vertical="top"/>
    </xf>
    <xf numFmtId="0" fontId="0" fillId="33" borderId="47" xfId="0" applyFont="1" applyFill="1" applyBorder="1" applyAlignment="1">
      <alignment vertical="top"/>
    </xf>
    <xf numFmtId="0" fontId="0" fillId="0" borderId="48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0" xfId="0" applyFont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0" fillId="0" borderId="52" xfId="0" applyFont="1" applyBorder="1" applyAlignment="1">
      <alignment horizontal="center" vertical="top"/>
    </xf>
    <xf numFmtId="0" fontId="0" fillId="0" borderId="49" xfId="0" applyFont="1" applyBorder="1" applyAlignment="1">
      <alignment vertical="top" wrapText="1"/>
    </xf>
    <xf numFmtId="0" fontId="0" fillId="0" borderId="53" xfId="0" applyFont="1" applyBorder="1" applyAlignment="1">
      <alignment vertical="top"/>
    </xf>
    <xf numFmtId="0" fontId="0" fillId="0" borderId="54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/>
    </xf>
    <xf numFmtId="0" fontId="0" fillId="33" borderId="55" xfId="0" applyFont="1" applyFill="1" applyBorder="1" applyAlignment="1">
      <alignment vertical="top"/>
    </xf>
    <xf numFmtId="0" fontId="0" fillId="33" borderId="56" xfId="0" applyFont="1" applyFill="1" applyBorder="1" applyAlignment="1">
      <alignment vertical="top"/>
    </xf>
    <xf numFmtId="0" fontId="0" fillId="33" borderId="46" xfId="0" applyFont="1" applyFill="1" applyBorder="1" applyAlignment="1">
      <alignment vertical="top"/>
    </xf>
    <xf numFmtId="0" fontId="0" fillId="33" borderId="49" xfId="0" applyFont="1" applyFill="1" applyBorder="1" applyAlignment="1">
      <alignment vertical="top"/>
    </xf>
    <xf numFmtId="0" fontId="0" fillId="33" borderId="54" xfId="0" applyFont="1" applyFill="1" applyBorder="1" applyAlignment="1">
      <alignment vertical="top"/>
    </xf>
    <xf numFmtId="0" fontId="1" fillId="33" borderId="57" xfId="0" applyFont="1" applyFill="1" applyBorder="1" applyAlignment="1">
      <alignment vertical="top"/>
    </xf>
    <xf numFmtId="0" fontId="0" fillId="33" borderId="36" xfId="0" applyFont="1" applyFill="1" applyBorder="1" applyAlignment="1">
      <alignment horizontal="center" vertical="top"/>
    </xf>
    <xf numFmtId="0" fontId="0" fillId="33" borderId="58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0" fillId="33" borderId="59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33" borderId="60" xfId="0" applyFont="1" applyFill="1" applyBorder="1" applyAlignment="1">
      <alignment horizontal="center" vertical="top"/>
    </xf>
    <xf numFmtId="0" fontId="0" fillId="33" borderId="54" xfId="0" applyFont="1" applyFill="1" applyBorder="1" applyAlignment="1">
      <alignment horizontal="center" vertical="top"/>
    </xf>
    <xf numFmtId="0" fontId="0" fillId="33" borderId="61" xfId="0" applyFont="1" applyFill="1" applyBorder="1" applyAlignment="1">
      <alignment vertical="top"/>
    </xf>
    <xf numFmtId="0" fontId="0" fillId="33" borderId="30" xfId="0" applyFont="1" applyFill="1" applyBorder="1" applyAlignment="1">
      <alignment vertical="top" wrapText="1"/>
    </xf>
    <xf numFmtId="0" fontId="0" fillId="33" borderId="62" xfId="0" applyFont="1" applyFill="1" applyBorder="1" applyAlignment="1">
      <alignment vertical="top"/>
    </xf>
    <xf numFmtId="0" fontId="0" fillId="33" borderId="50" xfId="0" applyFont="1" applyFill="1" applyBorder="1" applyAlignment="1">
      <alignment vertical="top"/>
    </xf>
    <xf numFmtId="0" fontId="0" fillId="33" borderId="63" xfId="0" applyFont="1" applyFill="1" applyBorder="1" applyAlignment="1">
      <alignment vertical="top"/>
    </xf>
    <xf numFmtId="0" fontId="0" fillId="33" borderId="43" xfId="0" applyFont="1" applyFill="1" applyBorder="1" applyAlignment="1">
      <alignment vertical="top"/>
    </xf>
    <xf numFmtId="0" fontId="0" fillId="33" borderId="64" xfId="0" applyFont="1" applyFill="1" applyBorder="1" applyAlignment="1">
      <alignment vertical="top"/>
    </xf>
    <xf numFmtId="0" fontId="0" fillId="33" borderId="25" xfId="0" applyFont="1" applyFill="1" applyBorder="1" applyAlignment="1">
      <alignment horizontal="center" vertical="top"/>
    </xf>
    <xf numFmtId="0" fontId="0" fillId="33" borderId="24" xfId="0" applyFont="1" applyFill="1" applyBorder="1" applyAlignment="1">
      <alignment horizontal="center" vertical="top"/>
    </xf>
    <xf numFmtId="0" fontId="0" fillId="33" borderId="37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0" fillId="33" borderId="65" xfId="0" applyFont="1" applyFill="1" applyBorder="1" applyAlignment="1">
      <alignment horizontal="center" vertical="top"/>
    </xf>
    <xf numFmtId="0" fontId="0" fillId="33" borderId="57" xfId="0" applyFont="1" applyFill="1" applyBorder="1" applyAlignment="1">
      <alignment horizontal="center" vertical="top"/>
    </xf>
    <xf numFmtId="0" fontId="0" fillId="33" borderId="66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67" xfId="0" applyFont="1" applyFill="1" applyBorder="1" applyAlignment="1">
      <alignment horizontal="center" vertical="top"/>
    </xf>
    <xf numFmtId="0" fontId="1" fillId="33" borderId="66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top"/>
    </xf>
    <xf numFmtId="0" fontId="1" fillId="0" borderId="68" xfId="0" applyFont="1" applyBorder="1" applyAlignment="1">
      <alignment horizontal="center" vertical="top"/>
    </xf>
    <xf numFmtId="0" fontId="0" fillId="0" borderId="27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0" fillId="0" borderId="53" xfId="0" applyFont="1" applyBorder="1" applyAlignment="1">
      <alignment horizontal="center" vertical="top"/>
    </xf>
    <xf numFmtId="0" fontId="2" fillId="0" borderId="55" xfId="0" applyFont="1" applyBorder="1" applyAlignment="1">
      <alignment vertical="top"/>
    </xf>
    <xf numFmtId="0" fontId="0" fillId="0" borderId="69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55" xfId="0" applyFont="1" applyBorder="1" applyAlignment="1">
      <alignment vertical="top"/>
    </xf>
    <xf numFmtId="0" fontId="0" fillId="0" borderId="70" xfId="0" applyFont="1" applyBorder="1" applyAlignment="1">
      <alignment vertical="top"/>
    </xf>
    <xf numFmtId="0" fontId="0" fillId="0" borderId="7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65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57" xfId="0" applyFont="1" applyBorder="1" applyAlignment="1">
      <alignment vertical="top"/>
    </xf>
    <xf numFmtId="0" fontId="0" fillId="0" borderId="67" xfId="0" applyFont="1" applyBorder="1" applyAlignment="1">
      <alignment vertical="top"/>
    </xf>
    <xf numFmtId="0" fontId="0" fillId="0" borderId="57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64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66" xfId="0" applyFont="1" applyBorder="1" applyAlignment="1">
      <alignment horizontal="center" vertical="top"/>
    </xf>
    <xf numFmtId="0" fontId="0" fillId="0" borderId="72" xfId="0" applyFont="1" applyBorder="1" applyAlignment="1">
      <alignment vertical="top"/>
    </xf>
    <xf numFmtId="0" fontId="0" fillId="0" borderId="73" xfId="0" applyFont="1" applyBorder="1" applyAlignment="1">
      <alignment vertical="top"/>
    </xf>
    <xf numFmtId="0" fontId="0" fillId="0" borderId="72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74" xfId="0" applyFont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0" fillId="0" borderId="75" xfId="0" applyFont="1" applyBorder="1" applyAlignment="1">
      <alignment vertical="top"/>
    </xf>
    <xf numFmtId="0" fontId="5" fillId="0" borderId="69" xfId="0" applyFont="1" applyBorder="1" applyAlignment="1">
      <alignment vertical="top"/>
    </xf>
    <xf numFmtId="0" fontId="0" fillId="0" borderId="75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76" xfId="0" applyFont="1" applyBorder="1" applyAlignment="1">
      <alignment horizontal="center" vertical="top"/>
    </xf>
    <xf numFmtId="0" fontId="1" fillId="0" borderId="57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36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58" xfId="0" applyFont="1" applyBorder="1" applyAlignment="1">
      <alignment horizontal="center" vertical="top"/>
    </xf>
    <xf numFmtId="0" fontId="0" fillId="0" borderId="68" xfId="0" applyFont="1" applyBorder="1" applyAlignment="1">
      <alignment vertical="top"/>
    </xf>
    <xf numFmtId="0" fontId="0" fillId="0" borderId="55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6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33" xfId="0" applyFont="1" applyBorder="1" applyAlignment="1">
      <alignment vertical="top"/>
    </xf>
    <xf numFmtId="0" fontId="5" fillId="0" borderId="43" xfId="0" applyFont="1" applyBorder="1" applyAlignment="1">
      <alignment vertical="top"/>
    </xf>
    <xf numFmtId="0" fontId="0" fillId="0" borderId="43" xfId="0" applyFont="1" applyBorder="1" applyAlignment="1">
      <alignment horizontal="center" vertical="top"/>
    </xf>
    <xf numFmtId="0" fontId="0" fillId="0" borderId="45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61" xfId="0" applyFont="1" applyBorder="1" applyAlignment="1">
      <alignment vertical="top"/>
    </xf>
    <xf numFmtId="0" fontId="0" fillId="0" borderId="31" xfId="0" applyFont="1" applyBorder="1" applyAlignment="1">
      <alignment horizontal="center" vertical="top"/>
    </xf>
    <xf numFmtId="0" fontId="0" fillId="33" borderId="77" xfId="0" applyFont="1" applyFill="1" applyBorder="1" applyAlignment="1">
      <alignment vertical="top"/>
    </xf>
    <xf numFmtId="0" fontId="0" fillId="33" borderId="75" xfId="0" applyFont="1" applyFill="1" applyBorder="1" applyAlignment="1">
      <alignment vertical="top"/>
    </xf>
    <xf numFmtId="0" fontId="0" fillId="33" borderId="78" xfId="0" applyFont="1" applyFill="1" applyBorder="1" applyAlignment="1">
      <alignment vertical="top"/>
    </xf>
    <xf numFmtId="0" fontId="1" fillId="33" borderId="67" xfId="0" applyFont="1" applyFill="1" applyBorder="1" applyAlignment="1">
      <alignment vertical="top"/>
    </xf>
    <xf numFmtId="0" fontId="1" fillId="33" borderId="35" xfId="0" applyFont="1" applyFill="1" applyBorder="1" applyAlignment="1">
      <alignment horizontal="center" vertical="top"/>
    </xf>
    <xf numFmtId="0" fontId="0" fillId="33" borderId="79" xfId="0" applyFont="1" applyFill="1" applyBorder="1" applyAlignment="1">
      <alignment vertical="top"/>
    </xf>
    <xf numFmtId="0" fontId="0" fillId="33" borderId="67" xfId="0" applyFont="1" applyFill="1" applyBorder="1" applyAlignment="1">
      <alignment vertical="top"/>
    </xf>
    <xf numFmtId="0" fontId="0" fillId="33" borderId="72" xfId="0" applyFont="1" applyFill="1" applyBorder="1" applyAlignment="1">
      <alignment vertical="top"/>
    </xf>
    <xf numFmtId="0" fontId="0" fillId="33" borderId="39" xfId="0" applyFont="1" applyFill="1" applyBorder="1" applyAlignment="1">
      <alignment horizontal="center" vertical="top"/>
    </xf>
    <xf numFmtId="0" fontId="5" fillId="33" borderId="67" xfId="0" applyFont="1" applyFill="1" applyBorder="1" applyAlignment="1">
      <alignment vertical="top"/>
    </xf>
    <xf numFmtId="0" fontId="0" fillId="33" borderId="53" xfId="0" applyFont="1" applyFill="1" applyBorder="1" applyAlignment="1">
      <alignment horizontal="center" vertical="top"/>
    </xf>
    <xf numFmtId="0" fontId="0" fillId="33" borderId="26" xfId="0" applyFont="1" applyFill="1" applyBorder="1" applyAlignment="1">
      <alignment horizontal="center" vertical="top"/>
    </xf>
    <xf numFmtId="0" fontId="0" fillId="33" borderId="76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 wrapText="1"/>
    </xf>
    <xf numFmtId="0" fontId="0" fillId="33" borderId="73" xfId="0" applyFont="1" applyFill="1" applyBorder="1" applyAlignment="1">
      <alignment vertical="top"/>
    </xf>
    <xf numFmtId="0" fontId="0" fillId="33" borderId="72" xfId="0" applyFont="1" applyFill="1" applyBorder="1" applyAlignment="1">
      <alignment horizontal="center" vertical="top"/>
    </xf>
    <xf numFmtId="0" fontId="5" fillId="33" borderId="70" xfId="0" applyFont="1" applyFill="1" applyBorder="1" applyAlignment="1">
      <alignment vertical="top"/>
    </xf>
    <xf numFmtId="0" fontId="0" fillId="33" borderId="33" xfId="0" applyFont="1" applyFill="1" applyBorder="1" applyAlignment="1">
      <alignment horizontal="center" vertical="top"/>
    </xf>
    <xf numFmtId="0" fontId="0" fillId="33" borderId="80" xfId="0" applyFont="1" applyFill="1" applyBorder="1" applyAlignment="1">
      <alignment horizontal="center" vertical="top"/>
    </xf>
    <xf numFmtId="0" fontId="0" fillId="33" borderId="27" xfId="0" applyFont="1" applyFill="1" applyBorder="1" applyAlignment="1">
      <alignment horizontal="center" vertical="top"/>
    </xf>
    <xf numFmtId="0" fontId="0" fillId="33" borderId="73" xfId="0" applyFont="1" applyFill="1" applyBorder="1" applyAlignment="1">
      <alignment horizontal="center" vertical="top"/>
    </xf>
    <xf numFmtId="0" fontId="0" fillId="33" borderId="77" xfId="0" applyFont="1" applyFill="1" applyBorder="1" applyAlignment="1">
      <alignment horizontal="center" vertical="top"/>
    </xf>
    <xf numFmtId="0" fontId="0" fillId="33" borderId="78" xfId="0" applyFont="1" applyFill="1" applyBorder="1" applyAlignment="1">
      <alignment horizontal="center" vertical="top"/>
    </xf>
    <xf numFmtId="0" fontId="0" fillId="33" borderId="79" xfId="0" applyFont="1" applyFill="1" applyBorder="1" applyAlignment="1">
      <alignment horizontal="center" vertical="top"/>
    </xf>
    <xf numFmtId="0" fontId="0" fillId="33" borderId="36" xfId="0" applyFont="1" applyFill="1" applyBorder="1" applyAlignment="1">
      <alignment vertical="top"/>
    </xf>
    <xf numFmtId="0" fontId="0" fillId="33" borderId="58" xfId="0" applyFont="1" applyFill="1" applyBorder="1" applyAlignment="1">
      <alignment vertical="top"/>
    </xf>
    <xf numFmtId="0" fontId="1" fillId="0" borderId="22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6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8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vertical="top"/>
    </xf>
    <xf numFmtId="0" fontId="9" fillId="0" borderId="5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81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0" borderId="17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9" fillId="0" borderId="15" xfId="0" applyFont="1" applyBorder="1" applyAlignment="1">
      <alignment horizontal="left" vertical="top"/>
    </xf>
    <xf numFmtId="0" fontId="9" fillId="0" borderId="21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3" fillId="0" borderId="37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33" borderId="19" xfId="0" applyFont="1" applyFill="1" applyBorder="1" applyAlignment="1">
      <alignment vertical="top"/>
    </xf>
    <xf numFmtId="0" fontId="1" fillId="33" borderId="15" xfId="0" applyFont="1" applyFill="1" applyBorder="1" applyAlignment="1">
      <alignment horizontal="center" vertical="top"/>
    </xf>
    <xf numFmtId="0" fontId="1" fillId="33" borderId="46" xfId="0" applyFont="1" applyFill="1" applyBorder="1" applyAlignment="1">
      <alignment horizontal="center" vertical="top"/>
    </xf>
    <xf numFmtId="0" fontId="1" fillId="33" borderId="37" xfId="0" applyFont="1" applyFill="1" applyBorder="1" applyAlignment="1">
      <alignment vertical="top"/>
    </xf>
    <xf numFmtId="0" fontId="1" fillId="33" borderId="72" xfId="0" applyFont="1" applyFill="1" applyBorder="1" applyAlignment="1">
      <alignment vertical="top"/>
    </xf>
    <xf numFmtId="0" fontId="1" fillId="33" borderId="12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1" fillId="33" borderId="75" xfId="0" applyFont="1" applyFill="1" applyBorder="1" applyAlignment="1">
      <alignment vertical="top"/>
    </xf>
    <xf numFmtId="0" fontId="4" fillId="33" borderId="37" xfId="0" applyFont="1" applyFill="1" applyBorder="1" applyAlignment="1">
      <alignment vertical="top"/>
    </xf>
    <xf numFmtId="0" fontId="1" fillId="33" borderId="64" xfId="0" applyFont="1" applyFill="1" applyBorder="1" applyAlignment="1">
      <alignment vertical="top"/>
    </xf>
    <xf numFmtId="0" fontId="1" fillId="33" borderId="23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vertical="top"/>
    </xf>
    <xf numFmtId="0" fontId="1" fillId="33" borderId="22" xfId="0" applyFont="1" applyFill="1" applyBorder="1" applyAlignment="1">
      <alignment vertical="top"/>
    </xf>
    <xf numFmtId="0" fontId="1" fillId="33" borderId="61" xfId="0" applyFont="1" applyFill="1" applyBorder="1" applyAlignment="1">
      <alignment vertical="top"/>
    </xf>
    <xf numFmtId="0" fontId="1" fillId="33" borderId="30" xfId="0" applyFont="1" applyFill="1" applyBorder="1" applyAlignment="1">
      <alignment vertical="top"/>
    </xf>
    <xf numFmtId="0" fontId="1" fillId="33" borderId="30" xfId="0" applyFont="1" applyFill="1" applyBorder="1" applyAlignment="1">
      <alignment horizontal="center" vertical="top"/>
    </xf>
    <xf numFmtId="0" fontId="1" fillId="33" borderId="32" xfId="0" applyFont="1" applyFill="1" applyBorder="1" applyAlignment="1">
      <alignment horizontal="center" vertical="top"/>
    </xf>
    <xf numFmtId="0" fontId="1" fillId="33" borderId="62" xfId="0" applyFont="1" applyFill="1" applyBorder="1" applyAlignment="1">
      <alignment vertical="top"/>
    </xf>
    <xf numFmtId="0" fontId="1" fillId="33" borderId="50" xfId="0" applyFont="1" applyFill="1" applyBorder="1" applyAlignment="1">
      <alignment vertical="top"/>
    </xf>
    <xf numFmtId="0" fontId="1" fillId="33" borderId="51" xfId="0" applyFont="1" applyFill="1" applyBorder="1" applyAlignment="1">
      <alignment horizontal="center" vertical="top"/>
    </xf>
    <xf numFmtId="0" fontId="1" fillId="33" borderId="50" xfId="0" applyFont="1" applyFill="1" applyBorder="1" applyAlignment="1">
      <alignment horizontal="center" vertical="top"/>
    </xf>
    <xf numFmtId="0" fontId="1" fillId="33" borderId="82" xfId="0" applyFont="1" applyFill="1" applyBorder="1" applyAlignment="1">
      <alignment horizontal="center" vertical="top"/>
    </xf>
    <xf numFmtId="0" fontId="1" fillId="33" borderId="52" xfId="0" applyFont="1" applyFill="1" applyBorder="1" applyAlignment="1">
      <alignment horizontal="center" vertical="top"/>
    </xf>
    <xf numFmtId="0" fontId="1" fillId="33" borderId="63" xfId="0" applyFont="1" applyFill="1" applyBorder="1" applyAlignment="1">
      <alignment vertical="top"/>
    </xf>
    <xf numFmtId="0" fontId="1" fillId="33" borderId="43" xfId="0" applyFont="1" applyFill="1" applyBorder="1" applyAlignment="1">
      <alignment vertical="top" wrapText="1"/>
    </xf>
    <xf numFmtId="0" fontId="1" fillId="33" borderId="44" xfId="0" applyFont="1" applyFill="1" applyBorder="1" applyAlignment="1">
      <alignment horizontal="center" vertical="top"/>
    </xf>
    <xf numFmtId="0" fontId="1" fillId="33" borderId="43" xfId="0" applyFont="1" applyFill="1" applyBorder="1" applyAlignment="1">
      <alignment horizontal="center" vertical="top"/>
    </xf>
    <xf numFmtId="0" fontId="1" fillId="33" borderId="80" xfId="0" applyFont="1" applyFill="1" applyBorder="1" applyAlignment="1">
      <alignment horizontal="center" vertical="top"/>
    </xf>
    <xf numFmtId="0" fontId="1" fillId="33" borderId="45" xfId="0" applyFont="1" applyFill="1" applyBorder="1" applyAlignment="1">
      <alignment horizontal="center" vertical="top"/>
    </xf>
    <xf numFmtId="0" fontId="1" fillId="33" borderId="65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11" xfId="0" applyFont="1" applyFill="1" applyBorder="1" applyAlignment="1">
      <alignment horizontal="center" vertical="top"/>
    </xf>
    <xf numFmtId="0" fontId="4" fillId="33" borderId="81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0" fillId="33" borderId="60" xfId="0" applyFont="1" applyFill="1" applyBorder="1" applyAlignment="1">
      <alignment vertical="top"/>
    </xf>
    <xf numFmtId="0" fontId="1" fillId="33" borderId="16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9" fillId="33" borderId="16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5" fillId="33" borderId="21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vertical="top"/>
    </xf>
    <xf numFmtId="0" fontId="0" fillId="33" borderId="21" xfId="0" applyFont="1" applyFill="1" applyBorder="1" applyAlignment="1">
      <alignment vertical="top"/>
    </xf>
    <xf numFmtId="0" fontId="4" fillId="33" borderId="74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1" fillId="33" borderId="66" xfId="0" applyFont="1" applyFill="1" applyBorder="1" applyAlignment="1">
      <alignment vertical="top"/>
    </xf>
    <xf numFmtId="0" fontId="0" fillId="33" borderId="52" xfId="0" applyFont="1" applyFill="1" applyBorder="1" applyAlignment="1">
      <alignment vertical="top"/>
    </xf>
    <xf numFmtId="0" fontId="10" fillId="33" borderId="16" xfId="0" applyFont="1" applyFill="1" applyBorder="1" applyAlignment="1">
      <alignment vertical="top"/>
    </xf>
    <xf numFmtId="0" fontId="10" fillId="33" borderId="74" xfId="0" applyFont="1" applyFill="1" applyBorder="1" applyAlignment="1">
      <alignment vertical="top"/>
    </xf>
    <xf numFmtId="0" fontId="10" fillId="33" borderId="62" xfId="0" applyFont="1" applyFill="1" applyBorder="1" applyAlignment="1">
      <alignment vertical="top"/>
    </xf>
    <xf numFmtId="0" fontId="10" fillId="33" borderId="82" xfId="0" applyFont="1" applyFill="1" applyBorder="1" applyAlignment="1">
      <alignment vertical="top"/>
    </xf>
    <xf numFmtId="0" fontId="0" fillId="33" borderId="49" xfId="0" applyFont="1" applyFill="1" applyBorder="1" applyAlignment="1">
      <alignment horizontal="center" vertical="top"/>
    </xf>
    <xf numFmtId="0" fontId="10" fillId="33" borderId="76" xfId="0" applyFont="1" applyFill="1" applyBorder="1" applyAlignment="1">
      <alignment vertical="top"/>
    </xf>
    <xf numFmtId="0" fontId="0" fillId="33" borderId="42" xfId="0" applyFont="1" applyFill="1" applyBorder="1" applyAlignment="1">
      <alignment vertical="top"/>
    </xf>
    <xf numFmtId="0" fontId="0" fillId="33" borderId="26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0" fontId="1" fillId="33" borderId="31" xfId="0" applyFont="1" applyFill="1" applyBorder="1" applyAlignment="1">
      <alignment horizontal="center" vertical="top"/>
    </xf>
    <xf numFmtId="0" fontId="1" fillId="33" borderId="83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4" fillId="33" borderId="11" xfId="0" applyFont="1" applyFill="1" applyBorder="1" applyAlignment="1">
      <alignment vertical="top"/>
    </xf>
    <xf numFmtId="0" fontId="1" fillId="33" borderId="81" xfId="0" applyFont="1" applyFill="1" applyBorder="1" applyAlignment="1">
      <alignment vertical="top"/>
    </xf>
    <xf numFmtId="0" fontId="1" fillId="33" borderId="60" xfId="0" applyFon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0" fillId="33" borderId="74" xfId="0" applyFont="1" applyFill="1" applyBorder="1" applyAlignment="1">
      <alignment horizontal="center" vertical="top"/>
    </xf>
    <xf numFmtId="0" fontId="0" fillId="33" borderId="56" xfId="0" applyFont="1" applyFill="1" applyBorder="1" applyAlignment="1">
      <alignment horizontal="center" vertical="top"/>
    </xf>
    <xf numFmtId="0" fontId="0" fillId="33" borderId="63" xfId="0" applyFont="1" applyFill="1" applyBorder="1" applyAlignment="1">
      <alignment horizontal="center" vertical="top"/>
    </xf>
    <xf numFmtId="0" fontId="0" fillId="33" borderId="34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left" vertical="top"/>
    </xf>
    <xf numFmtId="0" fontId="1" fillId="33" borderId="57" xfId="0" applyFont="1" applyFill="1" applyBorder="1" applyAlignment="1">
      <alignment horizontal="center" vertical="top"/>
    </xf>
    <xf numFmtId="0" fontId="1" fillId="33" borderId="58" xfId="0" applyFont="1" applyFill="1" applyBorder="1" applyAlignment="1">
      <alignment horizontal="center" vertical="top"/>
    </xf>
    <xf numFmtId="0" fontId="1" fillId="33" borderId="64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65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47" fillId="33" borderId="0" xfId="0" applyFont="1" applyFill="1" applyBorder="1" applyAlignment="1">
      <alignment vertical="top"/>
    </xf>
    <xf numFmtId="0" fontId="47" fillId="33" borderId="36" xfId="0" applyFont="1" applyFill="1" applyBorder="1" applyAlignment="1">
      <alignment vertical="top"/>
    </xf>
    <xf numFmtId="0" fontId="47" fillId="33" borderId="0" xfId="0" applyFont="1" applyFill="1" applyAlignment="1">
      <alignment vertical="top"/>
    </xf>
    <xf numFmtId="0" fontId="48" fillId="33" borderId="0" xfId="0" applyFont="1" applyFill="1" applyBorder="1" applyAlignment="1">
      <alignment vertical="top"/>
    </xf>
    <xf numFmtId="0" fontId="47" fillId="0" borderId="0" xfId="0" applyFont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38" xfId="0" applyFont="1" applyFill="1" applyBorder="1" applyAlignment="1">
      <alignment horizontal="center" vertical="top"/>
    </xf>
    <xf numFmtId="2" fontId="0" fillId="33" borderId="21" xfId="0" applyNumberFormat="1" applyFont="1" applyFill="1" applyBorder="1" applyAlignment="1">
      <alignment horizontal="center" vertical="top"/>
    </xf>
    <xf numFmtId="0" fontId="5" fillId="33" borderId="74" xfId="0" applyFont="1" applyFill="1" applyBorder="1" applyAlignment="1">
      <alignment horizontal="center" vertical="top"/>
    </xf>
    <xf numFmtId="0" fontId="0" fillId="33" borderId="82" xfId="0" applyFont="1" applyFill="1" applyBorder="1" applyAlignment="1">
      <alignment horizontal="center" vertical="top"/>
    </xf>
    <xf numFmtId="2" fontId="0" fillId="33" borderId="52" xfId="0" applyNumberFormat="1" applyFont="1" applyFill="1" applyBorder="1" applyAlignment="1">
      <alignment horizontal="center" vertical="top"/>
    </xf>
    <xf numFmtId="2" fontId="0" fillId="33" borderId="42" xfId="0" applyNumberFormat="1" applyFont="1" applyFill="1" applyBorder="1" applyAlignment="1">
      <alignment horizontal="center" vertical="top"/>
    </xf>
    <xf numFmtId="2" fontId="0" fillId="33" borderId="50" xfId="0" applyNumberFormat="1" applyFont="1" applyFill="1" applyBorder="1" applyAlignment="1">
      <alignment horizontal="center" vertical="top"/>
    </xf>
    <xf numFmtId="0" fontId="0" fillId="0" borderId="43" xfId="0" applyFont="1" applyBorder="1" applyAlignment="1">
      <alignment horizontal="center" vertical="top" wrapText="1"/>
    </xf>
    <xf numFmtId="2" fontId="0" fillId="33" borderId="43" xfId="0" applyNumberFormat="1" applyFont="1" applyFill="1" applyBorder="1" applyAlignment="1">
      <alignment horizontal="center" vertical="top"/>
    </xf>
    <xf numFmtId="0" fontId="0" fillId="0" borderId="44" xfId="0" applyFont="1" applyBorder="1" applyAlignment="1">
      <alignment horizontal="center" vertical="top" wrapText="1"/>
    </xf>
    <xf numFmtId="2" fontId="0" fillId="33" borderId="45" xfId="0" applyNumberFormat="1" applyFont="1" applyFill="1" applyBorder="1" applyAlignment="1">
      <alignment horizontal="center" vertical="top"/>
    </xf>
    <xf numFmtId="0" fontId="0" fillId="33" borderId="82" xfId="0" applyFont="1" applyFill="1" applyBorder="1" applyAlignment="1">
      <alignment horizontal="left" vertical="top"/>
    </xf>
    <xf numFmtId="0" fontId="0" fillId="33" borderId="51" xfId="0" applyFont="1" applyFill="1" applyBorder="1" applyAlignment="1">
      <alignment horizontal="left" vertical="top"/>
    </xf>
    <xf numFmtId="0" fontId="0" fillId="0" borderId="80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33" borderId="16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0" fillId="33" borderId="74" xfId="0" applyFont="1" applyFill="1" applyBorder="1" applyAlignment="1">
      <alignment horizontal="center" vertical="top"/>
    </xf>
    <xf numFmtId="0" fontId="0" fillId="33" borderId="56" xfId="0" applyFont="1" applyFill="1" applyBorder="1" applyAlignment="1">
      <alignment horizontal="center" vertical="top"/>
    </xf>
    <xf numFmtId="0" fontId="0" fillId="33" borderId="63" xfId="0" applyFont="1" applyFill="1" applyBorder="1" applyAlignment="1">
      <alignment horizontal="center" vertical="top"/>
    </xf>
    <xf numFmtId="0" fontId="0" fillId="33" borderId="34" xfId="0" applyFont="1" applyFill="1" applyBorder="1" applyAlignment="1">
      <alignment horizontal="center" vertical="top"/>
    </xf>
    <xf numFmtId="0" fontId="1" fillId="33" borderId="81" xfId="0" applyFont="1" applyFill="1" applyBorder="1" applyAlignment="1">
      <alignment horizontal="center" vertical="top"/>
    </xf>
    <xf numFmtId="0" fontId="1" fillId="33" borderId="27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33" borderId="62" xfId="0" applyFont="1" applyFill="1" applyBorder="1" applyAlignment="1">
      <alignment horizontal="center" vertical="top"/>
    </xf>
    <xf numFmtId="0" fontId="1" fillId="33" borderId="49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8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0" fillId="0" borderId="61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84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33" borderId="0" xfId="0" applyFont="1" applyFill="1" applyBorder="1" applyAlignment="1">
      <alignment horizontal="left" vertical="top"/>
    </xf>
    <xf numFmtId="0" fontId="1" fillId="33" borderId="57" xfId="0" applyFont="1" applyFill="1" applyBorder="1" applyAlignment="1">
      <alignment horizontal="center" vertical="top"/>
    </xf>
    <xf numFmtId="0" fontId="1" fillId="33" borderId="58" xfId="0" applyFont="1" applyFill="1" applyBorder="1" applyAlignment="1">
      <alignment horizontal="center" vertical="top"/>
    </xf>
    <xf numFmtId="0" fontId="0" fillId="0" borderId="29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3" borderId="64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1" fillId="33" borderId="25" xfId="0" applyFont="1" applyFill="1" applyBorder="1" applyAlignment="1">
      <alignment horizontal="center"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0"/>
  <sheetViews>
    <sheetView showGridLines="0" tabSelected="1" zoomScalePageLayoutView="0" workbookViewId="0" topLeftCell="A1">
      <selection activeCell="B23" sqref="B23"/>
    </sheetView>
  </sheetViews>
  <sheetFormatPr defaultColWidth="0" defaultRowHeight="12.75" zeroHeight="1"/>
  <cols>
    <col min="1" max="1" width="3.140625" style="11" customWidth="1"/>
    <col min="2" max="2" width="41.140625" style="11" customWidth="1"/>
    <col min="3" max="3" width="6.8515625" style="11" customWidth="1"/>
    <col min="4" max="4" width="7.57421875" style="11" customWidth="1"/>
    <col min="5" max="5" width="12.7109375" style="11" customWidth="1"/>
    <col min="6" max="6" width="9.8515625" style="11" customWidth="1"/>
    <col min="7" max="7" width="8.421875" style="11" customWidth="1"/>
    <col min="8" max="8" width="8.57421875" style="11" customWidth="1"/>
    <col min="9" max="9" width="10.00390625" style="11" customWidth="1"/>
    <col min="10" max="10" width="8.140625" style="11" customWidth="1"/>
    <col min="11" max="11" width="8.7109375" style="11" customWidth="1"/>
    <col min="12" max="12" width="13.28125" style="11" customWidth="1"/>
    <col min="13" max="13" width="7.00390625" style="11" customWidth="1"/>
    <col min="14" max="14" width="9.140625" style="8" customWidth="1"/>
    <col min="15" max="16384" width="0" style="9" hidden="1" customWidth="1"/>
  </cols>
  <sheetData>
    <row r="1" spans="1:14" ht="15.75">
      <c r="A1" s="415" t="s">
        <v>63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3"/>
    </row>
    <row r="2" spans="1:14" ht="15">
      <c r="A2" s="416" t="s">
        <v>157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3"/>
    </row>
    <row r="3" spans="1:14" ht="12.75">
      <c r="A3" s="12"/>
      <c r="B3" s="6" t="s">
        <v>64</v>
      </c>
      <c r="C3" s="6"/>
      <c r="D3" s="12"/>
      <c r="E3" s="12"/>
      <c r="F3" s="12"/>
      <c r="G3" s="12"/>
      <c r="H3" s="12"/>
      <c r="I3" s="12"/>
      <c r="J3" s="12"/>
      <c r="K3" s="12"/>
      <c r="L3" s="12"/>
      <c r="M3" s="12"/>
      <c r="N3" s="3"/>
    </row>
    <row r="4" spans="1:14" ht="12.75">
      <c r="A4" s="7"/>
      <c r="B4" s="1" t="s">
        <v>135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"/>
    </row>
    <row r="5" spans="1:14" ht="12.75">
      <c r="A5" s="7"/>
      <c r="B5" s="7" t="s">
        <v>65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3"/>
    </row>
    <row r="6" spans="1:14" ht="12.75">
      <c r="A6" s="7"/>
      <c r="B6" s="7" t="s">
        <v>66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3"/>
    </row>
    <row r="7" spans="1:14" ht="12.75">
      <c r="A7" s="7"/>
      <c r="B7" s="7" t="s">
        <v>67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"/>
    </row>
    <row r="8" spans="1:14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"/>
    </row>
    <row r="9" spans="1:14" ht="16.5" thickBot="1">
      <c r="A9" s="7"/>
      <c r="B9" s="337" t="s">
        <v>68</v>
      </c>
      <c r="C9" s="7"/>
      <c r="D9" s="7"/>
      <c r="E9" s="7"/>
      <c r="F9" s="7"/>
      <c r="G9" s="10"/>
      <c r="H9" s="7"/>
      <c r="I9" s="7"/>
      <c r="J9" s="7"/>
      <c r="K9" s="7"/>
      <c r="L9" s="7"/>
      <c r="M9" s="7"/>
      <c r="N9" s="3"/>
    </row>
    <row r="10" spans="1:14" ht="12.75">
      <c r="A10" s="4" t="s">
        <v>0</v>
      </c>
      <c r="B10" s="13"/>
      <c r="C10" s="14"/>
      <c r="D10" s="413" t="s">
        <v>35</v>
      </c>
      <c r="E10" s="413"/>
      <c r="F10" s="413"/>
      <c r="G10" s="5" t="s">
        <v>24</v>
      </c>
      <c r="H10" s="2" t="s">
        <v>1</v>
      </c>
      <c r="I10" s="15" t="s">
        <v>28</v>
      </c>
      <c r="J10" s="413" t="s">
        <v>38</v>
      </c>
      <c r="K10" s="413"/>
      <c r="L10" s="413"/>
      <c r="M10" s="414"/>
      <c r="N10" s="3"/>
    </row>
    <row r="11" spans="1:14" ht="12.75">
      <c r="A11" s="16"/>
      <c r="B11" s="17" t="s">
        <v>15</v>
      </c>
      <c r="C11" s="18" t="s">
        <v>26</v>
      </c>
      <c r="D11" s="19" t="s">
        <v>2</v>
      </c>
      <c r="E11" s="20" t="s">
        <v>32</v>
      </c>
      <c r="F11" s="21" t="s">
        <v>18</v>
      </c>
      <c r="G11" s="22" t="s">
        <v>36</v>
      </c>
      <c r="H11" s="23" t="s">
        <v>34</v>
      </c>
      <c r="I11" s="20" t="s">
        <v>29</v>
      </c>
      <c r="J11" s="24" t="s">
        <v>2</v>
      </c>
      <c r="K11" s="407" t="s">
        <v>39</v>
      </c>
      <c r="L11" s="407"/>
      <c r="M11" s="25" t="s">
        <v>37</v>
      </c>
      <c r="N11" s="3"/>
    </row>
    <row r="12" spans="1:14" ht="12.75">
      <c r="A12" s="26"/>
      <c r="B12" s="17" t="s">
        <v>3</v>
      </c>
      <c r="C12" s="27"/>
      <c r="D12" s="28"/>
      <c r="E12" s="20" t="s">
        <v>16</v>
      </c>
      <c r="F12" s="29" t="s">
        <v>21</v>
      </c>
      <c r="G12" s="20" t="s">
        <v>45</v>
      </c>
      <c r="H12" s="23"/>
      <c r="I12" s="20" t="s">
        <v>30</v>
      </c>
      <c r="J12" s="30"/>
      <c r="K12" s="31" t="s">
        <v>17</v>
      </c>
      <c r="L12" s="32" t="s">
        <v>44</v>
      </c>
      <c r="M12" s="33"/>
      <c r="N12" s="3"/>
    </row>
    <row r="13" spans="1:14" ht="12.75">
      <c r="A13" s="16"/>
      <c r="B13" s="17"/>
      <c r="C13" s="34"/>
      <c r="D13" s="28"/>
      <c r="E13" s="20" t="s">
        <v>27</v>
      </c>
      <c r="F13" s="29" t="s">
        <v>19</v>
      </c>
      <c r="G13" s="20" t="s">
        <v>46</v>
      </c>
      <c r="H13" s="28"/>
      <c r="I13" s="20" t="s">
        <v>31</v>
      </c>
      <c r="J13" s="30"/>
      <c r="K13" s="35"/>
      <c r="L13" s="36"/>
      <c r="M13" s="37"/>
      <c r="N13" s="3"/>
    </row>
    <row r="14" spans="1:14" ht="12.75">
      <c r="A14" s="16"/>
      <c r="B14" s="34"/>
      <c r="C14" s="38"/>
      <c r="D14" s="28"/>
      <c r="E14" s="20" t="s">
        <v>33</v>
      </c>
      <c r="F14" s="29"/>
      <c r="G14" s="20" t="s">
        <v>20</v>
      </c>
      <c r="H14" s="23"/>
      <c r="I14" s="34" t="s">
        <v>89</v>
      </c>
      <c r="J14" s="35"/>
      <c r="K14" s="35"/>
      <c r="L14" s="34"/>
      <c r="M14" s="39"/>
      <c r="N14" s="3"/>
    </row>
    <row r="15" spans="1:14" ht="13.5" thickBot="1">
      <c r="A15" s="40"/>
      <c r="B15" s="41"/>
      <c r="C15" s="41"/>
      <c r="D15" s="42"/>
      <c r="E15" s="43"/>
      <c r="F15" s="44"/>
      <c r="G15" s="43"/>
      <c r="H15" s="42"/>
      <c r="I15" s="41"/>
      <c r="J15" s="45"/>
      <c r="K15" s="45"/>
      <c r="L15" s="41"/>
      <c r="M15" s="46"/>
      <c r="N15" s="3"/>
    </row>
    <row r="16" spans="1:14" s="360" customFormat="1" ht="13.5" thickBot="1">
      <c r="A16" s="355"/>
      <c r="B16" s="356" t="s">
        <v>25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8"/>
      <c r="N16" s="359"/>
    </row>
    <row r="17" spans="1:14" s="362" customFormat="1" ht="13.5" thickBot="1">
      <c r="A17" s="50" t="s">
        <v>7</v>
      </c>
      <c r="B17" s="51" t="s">
        <v>5</v>
      </c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4"/>
      <c r="N17" s="361"/>
    </row>
    <row r="18" spans="1:14" s="364" customFormat="1" ht="13.5" thickBot="1">
      <c r="A18" s="55">
        <v>1</v>
      </c>
      <c r="B18" s="56" t="s">
        <v>80</v>
      </c>
      <c r="C18" s="57" t="s">
        <v>7</v>
      </c>
      <c r="D18" s="58">
        <v>2</v>
      </c>
      <c r="E18" s="57">
        <v>1</v>
      </c>
      <c r="F18" s="57">
        <v>1</v>
      </c>
      <c r="G18" s="57">
        <v>0</v>
      </c>
      <c r="H18" s="57" t="s">
        <v>51</v>
      </c>
      <c r="I18" s="57" t="s">
        <v>81</v>
      </c>
      <c r="J18" s="57">
        <v>30</v>
      </c>
      <c r="K18" s="57">
        <v>0</v>
      </c>
      <c r="L18" s="57">
        <v>30</v>
      </c>
      <c r="M18" s="59">
        <v>0</v>
      </c>
      <c r="N18" s="363"/>
    </row>
    <row r="19" spans="1:14" s="364" customFormat="1" ht="13.5" thickBot="1">
      <c r="A19" s="60">
        <v>2</v>
      </c>
      <c r="B19" s="61" t="s">
        <v>4</v>
      </c>
      <c r="C19" s="62" t="s">
        <v>7</v>
      </c>
      <c r="D19" s="63">
        <v>2</v>
      </c>
      <c r="E19" s="62">
        <v>1</v>
      </c>
      <c r="F19" s="62">
        <v>1</v>
      </c>
      <c r="G19" s="62">
        <v>2</v>
      </c>
      <c r="H19" s="62" t="s">
        <v>51</v>
      </c>
      <c r="I19" s="62" t="s">
        <v>82</v>
      </c>
      <c r="J19" s="62">
        <v>30</v>
      </c>
      <c r="K19" s="62">
        <v>0</v>
      </c>
      <c r="L19" s="62">
        <v>30</v>
      </c>
      <c r="M19" s="64">
        <v>0</v>
      </c>
      <c r="N19" s="363"/>
    </row>
    <row r="20" spans="1:14" s="309" customFormat="1" ht="13.5" thickBot="1">
      <c r="A20" s="65"/>
      <c r="B20" s="66" t="s">
        <v>50</v>
      </c>
      <c r="C20" s="67"/>
      <c r="D20" s="354">
        <f>SUM(D18:D19)</f>
        <v>4</v>
      </c>
      <c r="E20" s="354">
        <f>SUM(E18:E19)</f>
        <v>2</v>
      </c>
      <c r="F20" s="67">
        <f>SUM(F18:F19)</f>
        <v>2</v>
      </c>
      <c r="G20" s="67">
        <f>SUM(G18:G19)</f>
        <v>2</v>
      </c>
      <c r="H20" s="67" t="s">
        <v>43</v>
      </c>
      <c r="I20" s="67" t="s">
        <v>43</v>
      </c>
      <c r="J20" s="68">
        <f>SUM(J18:J19)</f>
        <v>60</v>
      </c>
      <c r="K20" s="67">
        <v>0</v>
      </c>
      <c r="L20" s="67">
        <f>SUM(L18:L19)</f>
        <v>60</v>
      </c>
      <c r="M20" s="69">
        <v>0</v>
      </c>
      <c r="N20" s="361"/>
    </row>
    <row r="21" spans="1:14" s="362" customFormat="1" ht="12.75">
      <c r="A21" s="70"/>
      <c r="B21" s="56" t="s">
        <v>90</v>
      </c>
      <c r="C21" s="71"/>
      <c r="D21" s="72">
        <v>2</v>
      </c>
      <c r="E21" s="72">
        <v>1</v>
      </c>
      <c r="F21" s="71">
        <v>1</v>
      </c>
      <c r="G21" s="71">
        <v>2</v>
      </c>
      <c r="H21" s="57" t="s">
        <v>43</v>
      </c>
      <c r="I21" s="57" t="s">
        <v>43</v>
      </c>
      <c r="J21" s="347">
        <v>30</v>
      </c>
      <c r="K21" s="71">
        <v>0</v>
      </c>
      <c r="L21" s="71">
        <v>30</v>
      </c>
      <c r="M21" s="73">
        <v>0</v>
      </c>
      <c r="N21" s="361"/>
    </row>
    <row r="22" spans="1:14" s="362" customFormat="1" ht="13.5" thickBot="1">
      <c r="A22" s="60"/>
      <c r="B22" s="74" t="s">
        <v>91</v>
      </c>
      <c r="C22" s="75"/>
      <c r="D22" s="76">
        <v>2</v>
      </c>
      <c r="E22" s="76">
        <v>1</v>
      </c>
      <c r="F22" s="75">
        <v>1</v>
      </c>
      <c r="G22" s="75">
        <v>0</v>
      </c>
      <c r="H22" s="77" t="s">
        <v>43</v>
      </c>
      <c r="I22" s="77" t="s">
        <v>43</v>
      </c>
      <c r="J22" s="349">
        <v>30</v>
      </c>
      <c r="K22" s="75">
        <v>0</v>
      </c>
      <c r="L22" s="75">
        <v>30</v>
      </c>
      <c r="M22" s="78">
        <v>0</v>
      </c>
      <c r="N22" s="361"/>
    </row>
    <row r="23" spans="1:14" s="362" customFormat="1" ht="13.5" thickBot="1">
      <c r="A23" s="79" t="s">
        <v>8</v>
      </c>
      <c r="B23" s="80" t="s">
        <v>6</v>
      </c>
      <c r="C23" s="81"/>
      <c r="D23" s="81"/>
      <c r="E23" s="81"/>
      <c r="F23" s="345"/>
      <c r="G23" s="345"/>
      <c r="H23" s="345"/>
      <c r="I23" s="345"/>
      <c r="J23" s="345"/>
      <c r="K23" s="345"/>
      <c r="L23" s="345"/>
      <c r="M23" s="82"/>
      <c r="N23" s="361"/>
    </row>
    <row r="24" spans="1:14" s="365" customFormat="1" ht="12.75">
      <c r="A24" s="83">
        <v>1</v>
      </c>
      <c r="B24" s="56" t="s">
        <v>54</v>
      </c>
      <c r="C24" s="57" t="s">
        <v>7</v>
      </c>
      <c r="D24" s="58">
        <v>3.5</v>
      </c>
      <c r="E24" s="57">
        <v>1.5</v>
      </c>
      <c r="F24" s="57">
        <v>2</v>
      </c>
      <c r="G24" s="57">
        <v>0</v>
      </c>
      <c r="H24" s="57" t="s">
        <v>53</v>
      </c>
      <c r="I24" s="57" t="s">
        <v>82</v>
      </c>
      <c r="J24" s="57">
        <v>28</v>
      </c>
      <c r="K24" s="57">
        <v>18</v>
      </c>
      <c r="L24" s="57">
        <v>10</v>
      </c>
      <c r="M24" s="59">
        <v>9.5</v>
      </c>
      <c r="N24" s="363"/>
    </row>
    <row r="25" spans="1:14" s="365" customFormat="1" ht="12.75">
      <c r="A25" s="84">
        <v>2</v>
      </c>
      <c r="B25" s="85" t="s">
        <v>55</v>
      </c>
      <c r="C25" s="86" t="s">
        <v>8</v>
      </c>
      <c r="D25" s="87">
        <v>3</v>
      </c>
      <c r="E25" s="86">
        <v>1</v>
      </c>
      <c r="F25" s="86">
        <v>2</v>
      </c>
      <c r="G25" s="86">
        <v>0</v>
      </c>
      <c r="H25" s="86" t="s">
        <v>53</v>
      </c>
      <c r="I25" s="86" t="s">
        <v>82</v>
      </c>
      <c r="J25" s="86">
        <v>20</v>
      </c>
      <c r="K25" s="86">
        <v>10</v>
      </c>
      <c r="L25" s="86">
        <v>10</v>
      </c>
      <c r="M25" s="88">
        <v>5</v>
      </c>
      <c r="N25" s="363"/>
    </row>
    <row r="26" spans="1:14" s="365" customFormat="1" ht="25.5">
      <c r="A26" s="84">
        <v>3</v>
      </c>
      <c r="B26" s="85" t="s">
        <v>52</v>
      </c>
      <c r="C26" s="86" t="s">
        <v>7</v>
      </c>
      <c r="D26" s="87">
        <v>2</v>
      </c>
      <c r="E26" s="86">
        <v>1</v>
      </c>
      <c r="F26" s="86">
        <v>1</v>
      </c>
      <c r="G26" s="86">
        <v>0</v>
      </c>
      <c r="H26" s="86" t="s">
        <v>51</v>
      </c>
      <c r="I26" s="86" t="s">
        <v>82</v>
      </c>
      <c r="J26" s="86">
        <v>20</v>
      </c>
      <c r="K26" s="86">
        <v>10</v>
      </c>
      <c r="L26" s="86">
        <v>10</v>
      </c>
      <c r="M26" s="88">
        <v>5</v>
      </c>
      <c r="N26" s="363"/>
    </row>
    <row r="27" spans="1:14" s="365" customFormat="1" ht="26.25" thickBot="1">
      <c r="A27" s="89">
        <v>4</v>
      </c>
      <c r="B27" s="90" t="s">
        <v>72</v>
      </c>
      <c r="C27" s="62" t="s">
        <v>8</v>
      </c>
      <c r="D27" s="63">
        <v>2</v>
      </c>
      <c r="E27" s="62">
        <v>1</v>
      </c>
      <c r="F27" s="62">
        <v>1</v>
      </c>
      <c r="G27" s="62">
        <v>0</v>
      </c>
      <c r="H27" s="62" t="s">
        <v>51</v>
      </c>
      <c r="I27" s="62" t="s">
        <v>82</v>
      </c>
      <c r="J27" s="62">
        <v>20</v>
      </c>
      <c r="K27" s="62">
        <v>10</v>
      </c>
      <c r="L27" s="62">
        <v>10</v>
      </c>
      <c r="M27" s="64">
        <v>5</v>
      </c>
      <c r="N27" s="366"/>
    </row>
    <row r="28" spans="1:14" s="309" customFormat="1" ht="13.5" thickBot="1">
      <c r="A28" s="65"/>
      <c r="B28" s="66" t="s">
        <v>50</v>
      </c>
      <c r="C28" s="67"/>
      <c r="D28" s="354">
        <f>SUM(D24:D27)</f>
        <v>10.5</v>
      </c>
      <c r="E28" s="354">
        <f>SUM(E24:E27)</f>
        <v>4.5</v>
      </c>
      <c r="F28" s="67">
        <f>SUM(F24:F27)</f>
        <v>6</v>
      </c>
      <c r="G28" s="67">
        <v>0</v>
      </c>
      <c r="H28" s="67" t="s">
        <v>43</v>
      </c>
      <c r="I28" s="67" t="s">
        <v>43</v>
      </c>
      <c r="J28" s="68">
        <f>SUM(J24:J27)</f>
        <v>88</v>
      </c>
      <c r="K28" s="67">
        <f>SUM(K24:K27)</f>
        <v>48</v>
      </c>
      <c r="L28" s="67">
        <f>SUM(L24:L27)</f>
        <v>40</v>
      </c>
      <c r="M28" s="69">
        <f>SUM(M24:M27)</f>
        <v>24.5</v>
      </c>
      <c r="N28" s="361"/>
    </row>
    <row r="29" spans="1:14" s="362" customFormat="1" ht="12.75">
      <c r="A29" s="70"/>
      <c r="B29" s="91" t="s">
        <v>90</v>
      </c>
      <c r="C29" s="71"/>
      <c r="D29" s="92">
        <v>0</v>
      </c>
      <c r="E29" s="92">
        <v>0</v>
      </c>
      <c r="F29" s="93">
        <v>0</v>
      </c>
      <c r="G29" s="93">
        <v>0</v>
      </c>
      <c r="H29" s="93" t="s">
        <v>43</v>
      </c>
      <c r="I29" s="93" t="s">
        <v>43</v>
      </c>
      <c r="J29" s="345">
        <v>0</v>
      </c>
      <c r="K29" s="93">
        <v>0</v>
      </c>
      <c r="L29" s="93">
        <v>0</v>
      </c>
      <c r="M29" s="94">
        <v>0</v>
      </c>
      <c r="N29" s="361"/>
    </row>
    <row r="30" spans="1:14" s="362" customFormat="1" ht="13.5" thickBot="1">
      <c r="A30" s="60"/>
      <c r="B30" s="95" t="s">
        <v>91</v>
      </c>
      <c r="C30" s="75"/>
      <c r="D30" s="76">
        <v>0</v>
      </c>
      <c r="E30" s="75">
        <v>0</v>
      </c>
      <c r="F30" s="75">
        <v>0</v>
      </c>
      <c r="G30" s="75">
        <v>0</v>
      </c>
      <c r="H30" s="75" t="s">
        <v>43</v>
      </c>
      <c r="I30" s="75" t="s">
        <v>43</v>
      </c>
      <c r="J30" s="349">
        <v>0</v>
      </c>
      <c r="K30" s="75">
        <v>0</v>
      </c>
      <c r="L30" s="75">
        <v>0</v>
      </c>
      <c r="M30" s="78">
        <v>0</v>
      </c>
      <c r="N30" s="361"/>
    </row>
    <row r="31" spans="1:14" s="362" customFormat="1" ht="13.5" thickBot="1">
      <c r="A31" s="80" t="s">
        <v>10</v>
      </c>
      <c r="B31" s="80" t="s">
        <v>9</v>
      </c>
      <c r="C31" s="81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61"/>
    </row>
    <row r="32" spans="1:14" s="365" customFormat="1" ht="12.75">
      <c r="A32" s="96">
        <v>1</v>
      </c>
      <c r="B32" s="56" t="s">
        <v>84</v>
      </c>
      <c r="C32" s="57" t="s">
        <v>7</v>
      </c>
      <c r="D32" s="58">
        <v>2</v>
      </c>
      <c r="E32" s="57">
        <v>1</v>
      </c>
      <c r="F32" s="57">
        <v>1</v>
      </c>
      <c r="G32" s="57">
        <v>0</v>
      </c>
      <c r="H32" s="57" t="s">
        <v>51</v>
      </c>
      <c r="I32" s="57" t="s">
        <v>82</v>
      </c>
      <c r="J32" s="57">
        <v>10</v>
      </c>
      <c r="K32" s="57">
        <v>10</v>
      </c>
      <c r="L32" s="57">
        <v>0</v>
      </c>
      <c r="M32" s="59">
        <v>15</v>
      </c>
      <c r="N32" s="366"/>
    </row>
    <row r="33" spans="1:13" s="367" customFormat="1" ht="12.75">
      <c r="A33" s="97">
        <v>2</v>
      </c>
      <c r="B33" s="98" t="s">
        <v>73</v>
      </c>
      <c r="C33" s="99" t="s">
        <v>7</v>
      </c>
      <c r="D33" s="100">
        <v>2</v>
      </c>
      <c r="E33" s="99">
        <v>1</v>
      </c>
      <c r="F33" s="99">
        <v>1</v>
      </c>
      <c r="G33" s="99">
        <v>0</v>
      </c>
      <c r="H33" s="99" t="s">
        <v>51</v>
      </c>
      <c r="I33" s="99" t="s">
        <v>82</v>
      </c>
      <c r="J33" s="99">
        <v>10</v>
      </c>
      <c r="K33" s="99">
        <v>10</v>
      </c>
      <c r="L33" s="99">
        <v>0</v>
      </c>
      <c r="M33" s="101">
        <v>15</v>
      </c>
    </row>
    <row r="34" spans="1:13" s="367" customFormat="1" ht="12.75">
      <c r="A34" s="97">
        <v>3</v>
      </c>
      <c r="B34" s="98" t="s">
        <v>74</v>
      </c>
      <c r="C34" s="99" t="s">
        <v>7</v>
      </c>
      <c r="D34" s="100">
        <v>2</v>
      </c>
      <c r="E34" s="99">
        <v>1</v>
      </c>
      <c r="F34" s="99">
        <v>1</v>
      </c>
      <c r="G34" s="99">
        <v>0</v>
      </c>
      <c r="H34" s="99" t="s">
        <v>51</v>
      </c>
      <c r="I34" s="99" t="s">
        <v>82</v>
      </c>
      <c r="J34" s="99">
        <v>10</v>
      </c>
      <c r="K34" s="99">
        <v>10</v>
      </c>
      <c r="L34" s="99">
        <v>0</v>
      </c>
      <c r="M34" s="101">
        <v>15</v>
      </c>
    </row>
    <row r="35" spans="1:13" s="367" customFormat="1" ht="12.75">
      <c r="A35" s="97">
        <v>4</v>
      </c>
      <c r="B35" s="98" t="s">
        <v>75</v>
      </c>
      <c r="C35" s="99" t="s">
        <v>7</v>
      </c>
      <c r="D35" s="100">
        <v>2</v>
      </c>
      <c r="E35" s="99">
        <v>1</v>
      </c>
      <c r="F35" s="99">
        <v>1</v>
      </c>
      <c r="G35" s="99">
        <v>0</v>
      </c>
      <c r="H35" s="99" t="s">
        <v>51</v>
      </c>
      <c r="I35" s="99" t="s">
        <v>82</v>
      </c>
      <c r="J35" s="99">
        <v>18</v>
      </c>
      <c r="K35" s="99">
        <v>18</v>
      </c>
      <c r="L35" s="99">
        <v>0</v>
      </c>
      <c r="M35" s="101">
        <v>15</v>
      </c>
    </row>
    <row r="36" spans="1:13" s="367" customFormat="1" ht="12.75">
      <c r="A36" s="97">
        <v>5</v>
      </c>
      <c r="B36" s="98" t="s">
        <v>76</v>
      </c>
      <c r="C36" s="99" t="s">
        <v>7</v>
      </c>
      <c r="D36" s="100">
        <v>2</v>
      </c>
      <c r="E36" s="99">
        <v>1</v>
      </c>
      <c r="F36" s="99">
        <v>1</v>
      </c>
      <c r="G36" s="99">
        <v>0</v>
      </c>
      <c r="H36" s="99" t="s">
        <v>51</v>
      </c>
      <c r="I36" s="99" t="s">
        <v>82</v>
      </c>
      <c r="J36" s="99">
        <v>10</v>
      </c>
      <c r="K36" s="99">
        <v>10</v>
      </c>
      <c r="L36" s="99">
        <v>0</v>
      </c>
      <c r="M36" s="101">
        <v>15</v>
      </c>
    </row>
    <row r="37" spans="1:13" s="367" customFormat="1" ht="12.75">
      <c r="A37" s="97">
        <v>6</v>
      </c>
      <c r="B37" s="98" t="s">
        <v>85</v>
      </c>
      <c r="C37" s="99" t="s">
        <v>7</v>
      </c>
      <c r="D37" s="100">
        <v>2</v>
      </c>
      <c r="E37" s="99">
        <v>1</v>
      </c>
      <c r="F37" s="99">
        <v>1</v>
      </c>
      <c r="G37" s="99">
        <v>0</v>
      </c>
      <c r="H37" s="99" t="s">
        <v>51</v>
      </c>
      <c r="I37" s="99" t="s">
        <v>82</v>
      </c>
      <c r="J37" s="99">
        <v>10</v>
      </c>
      <c r="K37" s="99">
        <v>10</v>
      </c>
      <c r="L37" s="99">
        <v>0</v>
      </c>
      <c r="M37" s="101">
        <v>15</v>
      </c>
    </row>
    <row r="38" spans="1:13" s="367" customFormat="1" ht="12.75">
      <c r="A38" s="97">
        <v>7</v>
      </c>
      <c r="B38" s="98" t="s">
        <v>78</v>
      </c>
      <c r="C38" s="99" t="s">
        <v>7</v>
      </c>
      <c r="D38" s="100">
        <v>3</v>
      </c>
      <c r="E38" s="99">
        <v>1.5</v>
      </c>
      <c r="F38" s="99">
        <v>1.5</v>
      </c>
      <c r="G38" s="99">
        <v>0</v>
      </c>
      <c r="H38" s="99" t="s">
        <v>53</v>
      </c>
      <c r="I38" s="99" t="s">
        <v>82</v>
      </c>
      <c r="J38" s="99">
        <v>20</v>
      </c>
      <c r="K38" s="99">
        <v>10</v>
      </c>
      <c r="L38" s="99">
        <v>10</v>
      </c>
      <c r="M38" s="101">
        <v>17.5</v>
      </c>
    </row>
    <row r="39" spans="1:13" s="367" customFormat="1" ht="25.5">
      <c r="A39" s="97">
        <v>8</v>
      </c>
      <c r="B39" s="102" t="s">
        <v>77</v>
      </c>
      <c r="C39" s="99" t="s">
        <v>7</v>
      </c>
      <c r="D39" s="100">
        <v>2</v>
      </c>
      <c r="E39" s="99">
        <v>1</v>
      </c>
      <c r="F39" s="99">
        <v>1</v>
      </c>
      <c r="G39" s="99">
        <v>0</v>
      </c>
      <c r="H39" s="99" t="s">
        <v>51</v>
      </c>
      <c r="I39" s="99" t="s">
        <v>82</v>
      </c>
      <c r="J39" s="99">
        <v>10</v>
      </c>
      <c r="K39" s="99">
        <v>10</v>
      </c>
      <c r="L39" s="99">
        <v>0</v>
      </c>
      <c r="M39" s="101">
        <v>15</v>
      </c>
    </row>
    <row r="40" spans="1:13" s="367" customFormat="1" ht="18" customHeight="1" thickBot="1">
      <c r="A40" s="103">
        <v>9</v>
      </c>
      <c r="B40" s="104" t="s">
        <v>87</v>
      </c>
      <c r="C40" s="105" t="s">
        <v>8</v>
      </c>
      <c r="D40" s="63">
        <v>2</v>
      </c>
      <c r="E40" s="62">
        <v>1</v>
      </c>
      <c r="F40" s="62">
        <v>1</v>
      </c>
      <c r="G40" s="105">
        <v>0</v>
      </c>
      <c r="H40" s="105" t="s">
        <v>51</v>
      </c>
      <c r="I40" s="105" t="s">
        <v>82</v>
      </c>
      <c r="J40" s="105">
        <v>10</v>
      </c>
      <c r="K40" s="105">
        <v>10</v>
      </c>
      <c r="L40" s="105">
        <v>0</v>
      </c>
      <c r="M40" s="25">
        <v>15</v>
      </c>
    </row>
    <row r="41" spans="1:14" s="309" customFormat="1" ht="13.5" thickBot="1">
      <c r="A41" s="65"/>
      <c r="B41" s="66" t="s">
        <v>50</v>
      </c>
      <c r="C41" s="67"/>
      <c r="D41" s="354">
        <f>SUM(D32:D40)</f>
        <v>19</v>
      </c>
      <c r="E41" s="354">
        <f>SUM(E32:E40)</f>
        <v>9.5</v>
      </c>
      <c r="F41" s="67">
        <f>SUM(F32:F40)</f>
        <v>9.5</v>
      </c>
      <c r="G41" s="67">
        <v>0</v>
      </c>
      <c r="H41" s="67" t="s">
        <v>43</v>
      </c>
      <c r="I41" s="67" t="s">
        <v>43</v>
      </c>
      <c r="J41" s="68">
        <f>SUM(J32:J40)</f>
        <v>108</v>
      </c>
      <c r="K41" s="67">
        <f>SUM(K32:K40)</f>
        <v>98</v>
      </c>
      <c r="L41" s="67">
        <f>SUM(L32:L40)</f>
        <v>10</v>
      </c>
      <c r="M41" s="69">
        <f>SUM(M32:M40)</f>
        <v>137.5</v>
      </c>
      <c r="N41" s="361"/>
    </row>
    <row r="42" spans="1:14" s="362" customFormat="1" ht="12.75">
      <c r="A42" s="106"/>
      <c r="B42" s="107" t="s">
        <v>90</v>
      </c>
      <c r="C42" s="71"/>
      <c r="D42" s="71">
        <v>0</v>
      </c>
      <c r="E42" s="71">
        <v>0</v>
      </c>
      <c r="F42" s="71">
        <v>0</v>
      </c>
      <c r="G42" s="71">
        <v>0</v>
      </c>
      <c r="H42" s="71" t="s">
        <v>43</v>
      </c>
      <c r="I42" s="71" t="s">
        <v>43</v>
      </c>
      <c r="J42" s="71">
        <v>0</v>
      </c>
      <c r="K42" s="71">
        <v>0</v>
      </c>
      <c r="L42" s="71">
        <v>0</v>
      </c>
      <c r="M42" s="73">
        <v>0</v>
      </c>
      <c r="N42" s="361"/>
    </row>
    <row r="43" spans="1:14" s="362" customFormat="1" ht="13.5" thickBot="1">
      <c r="A43" s="60"/>
      <c r="B43" s="95" t="s">
        <v>91</v>
      </c>
      <c r="C43" s="77"/>
      <c r="D43" s="75">
        <v>0</v>
      </c>
      <c r="E43" s="75">
        <v>0</v>
      </c>
      <c r="F43" s="75">
        <v>0</v>
      </c>
      <c r="G43" s="75">
        <v>0</v>
      </c>
      <c r="H43" s="75" t="s">
        <v>43</v>
      </c>
      <c r="I43" s="75" t="s">
        <v>43</v>
      </c>
      <c r="J43" s="75">
        <v>0</v>
      </c>
      <c r="K43" s="75">
        <v>0</v>
      </c>
      <c r="L43" s="75">
        <v>0</v>
      </c>
      <c r="M43" s="78">
        <v>0</v>
      </c>
      <c r="N43" s="361"/>
    </row>
    <row r="44" spans="1:14" s="362" customFormat="1" ht="13.5" thickBot="1">
      <c r="A44" s="79" t="s">
        <v>11</v>
      </c>
      <c r="B44" s="80" t="s">
        <v>12</v>
      </c>
      <c r="C44" s="80"/>
      <c r="D44" s="91"/>
      <c r="E44" s="91"/>
      <c r="F44" s="91"/>
      <c r="G44" s="91"/>
      <c r="H44" s="91"/>
      <c r="I44" s="345"/>
      <c r="J44" s="91"/>
      <c r="K44" s="91"/>
      <c r="L44" s="91"/>
      <c r="M44" s="108"/>
      <c r="N44" s="361"/>
    </row>
    <row r="45" spans="1:14" s="365" customFormat="1" ht="13.5" thickBot="1">
      <c r="A45" s="96">
        <v>1</v>
      </c>
      <c r="B45" s="56" t="s">
        <v>56</v>
      </c>
      <c r="C45" s="57" t="s">
        <v>7</v>
      </c>
      <c r="D45" s="58">
        <v>2</v>
      </c>
      <c r="E45" s="57">
        <v>1</v>
      </c>
      <c r="F45" s="57">
        <v>1</v>
      </c>
      <c r="G45" s="57">
        <v>0</v>
      </c>
      <c r="H45" s="57" t="s">
        <v>51</v>
      </c>
      <c r="I45" s="57" t="s">
        <v>82</v>
      </c>
      <c r="J45" s="57">
        <v>20</v>
      </c>
      <c r="K45" s="57">
        <v>10</v>
      </c>
      <c r="L45" s="57">
        <v>10</v>
      </c>
      <c r="M45" s="59">
        <v>5</v>
      </c>
      <c r="N45" s="363"/>
    </row>
    <row r="46" spans="1:14" s="364" customFormat="1" ht="13.5" thickBot="1">
      <c r="A46" s="84">
        <v>2</v>
      </c>
      <c r="B46" s="109" t="s">
        <v>57</v>
      </c>
      <c r="C46" s="86" t="s">
        <v>7</v>
      </c>
      <c r="D46" s="87">
        <v>1</v>
      </c>
      <c r="E46" s="86">
        <v>0.5</v>
      </c>
      <c r="F46" s="86">
        <v>0.5</v>
      </c>
      <c r="G46" s="86">
        <v>0</v>
      </c>
      <c r="H46" s="86" t="s">
        <v>51</v>
      </c>
      <c r="I46" s="86" t="s">
        <v>82</v>
      </c>
      <c r="J46" s="86">
        <v>10</v>
      </c>
      <c r="K46" s="86">
        <v>10</v>
      </c>
      <c r="L46" s="86">
        <v>0</v>
      </c>
      <c r="M46" s="88">
        <v>2.5</v>
      </c>
      <c r="N46" s="363"/>
    </row>
    <row r="47" spans="1:14" s="364" customFormat="1" ht="13.5" thickBot="1">
      <c r="A47" s="84">
        <v>3</v>
      </c>
      <c r="B47" s="109" t="s">
        <v>58</v>
      </c>
      <c r="C47" s="86" t="s">
        <v>7</v>
      </c>
      <c r="D47" s="87">
        <v>2</v>
      </c>
      <c r="E47" s="86">
        <v>1</v>
      </c>
      <c r="F47" s="86">
        <v>1</v>
      </c>
      <c r="G47" s="86">
        <v>0</v>
      </c>
      <c r="H47" s="86" t="s">
        <v>53</v>
      </c>
      <c r="I47" s="86" t="s">
        <v>82</v>
      </c>
      <c r="J47" s="86">
        <v>20</v>
      </c>
      <c r="K47" s="86">
        <v>10</v>
      </c>
      <c r="L47" s="86">
        <v>10</v>
      </c>
      <c r="M47" s="88">
        <v>5</v>
      </c>
      <c r="N47" s="363"/>
    </row>
    <row r="48" spans="1:14" s="364" customFormat="1" ht="13.5" thickBot="1">
      <c r="A48" s="84">
        <v>4</v>
      </c>
      <c r="B48" s="109" t="s">
        <v>60</v>
      </c>
      <c r="C48" s="86" t="s">
        <v>7</v>
      </c>
      <c r="D48" s="87">
        <v>2</v>
      </c>
      <c r="E48" s="86">
        <v>1</v>
      </c>
      <c r="F48" s="86">
        <v>1</v>
      </c>
      <c r="G48" s="86">
        <v>0</v>
      </c>
      <c r="H48" s="86" t="s">
        <v>51</v>
      </c>
      <c r="I48" s="86" t="s">
        <v>82</v>
      </c>
      <c r="J48" s="86">
        <v>20</v>
      </c>
      <c r="K48" s="86">
        <v>10</v>
      </c>
      <c r="L48" s="86">
        <v>10</v>
      </c>
      <c r="M48" s="88">
        <v>5</v>
      </c>
      <c r="N48" s="363"/>
    </row>
    <row r="49" spans="1:14" s="364" customFormat="1" ht="26.25" thickBot="1">
      <c r="A49" s="84">
        <v>5</v>
      </c>
      <c r="B49" s="85" t="s">
        <v>79</v>
      </c>
      <c r="C49" s="86" t="s">
        <v>7</v>
      </c>
      <c r="D49" s="87">
        <v>3</v>
      </c>
      <c r="E49" s="86">
        <v>1.5</v>
      </c>
      <c r="F49" s="86">
        <v>1.5</v>
      </c>
      <c r="G49" s="86">
        <v>0</v>
      </c>
      <c r="H49" s="86" t="s">
        <v>53</v>
      </c>
      <c r="I49" s="86" t="s">
        <v>82</v>
      </c>
      <c r="J49" s="86">
        <v>28</v>
      </c>
      <c r="K49" s="86">
        <v>10</v>
      </c>
      <c r="L49" s="86">
        <v>18</v>
      </c>
      <c r="M49" s="88">
        <v>9.5</v>
      </c>
      <c r="N49" s="366"/>
    </row>
    <row r="50" spans="1:14" s="364" customFormat="1" ht="13.5" thickBot="1">
      <c r="A50" s="84">
        <v>6</v>
      </c>
      <c r="B50" s="109" t="s">
        <v>71</v>
      </c>
      <c r="C50" s="86" t="s">
        <v>8</v>
      </c>
      <c r="D50" s="87">
        <v>2</v>
      </c>
      <c r="E50" s="86">
        <v>1</v>
      </c>
      <c r="F50" s="86">
        <v>1</v>
      </c>
      <c r="G50" s="86">
        <v>0</v>
      </c>
      <c r="H50" s="86" t="s">
        <v>51</v>
      </c>
      <c r="I50" s="86" t="s">
        <v>82</v>
      </c>
      <c r="J50" s="86">
        <v>20</v>
      </c>
      <c r="K50" s="86">
        <v>10</v>
      </c>
      <c r="L50" s="86">
        <v>10</v>
      </c>
      <c r="M50" s="88">
        <v>5</v>
      </c>
      <c r="N50" s="363"/>
    </row>
    <row r="51" spans="1:14" s="364" customFormat="1" ht="13.5" thickBot="1">
      <c r="A51" s="84">
        <v>7</v>
      </c>
      <c r="B51" s="109" t="s">
        <v>62</v>
      </c>
      <c r="C51" s="86" t="s">
        <v>8</v>
      </c>
      <c r="D51" s="87">
        <v>2</v>
      </c>
      <c r="E51" s="86">
        <v>1</v>
      </c>
      <c r="F51" s="86">
        <v>1</v>
      </c>
      <c r="G51" s="86">
        <v>0</v>
      </c>
      <c r="H51" s="86" t="s">
        <v>51</v>
      </c>
      <c r="I51" s="86" t="s">
        <v>82</v>
      </c>
      <c r="J51" s="86">
        <v>20</v>
      </c>
      <c r="K51" s="86">
        <v>10</v>
      </c>
      <c r="L51" s="86">
        <v>10</v>
      </c>
      <c r="M51" s="88">
        <v>5</v>
      </c>
      <c r="N51" s="363"/>
    </row>
    <row r="52" spans="1:14" s="364" customFormat="1" ht="13.5" thickBot="1">
      <c r="A52" s="89">
        <v>8</v>
      </c>
      <c r="B52" s="110" t="s">
        <v>59</v>
      </c>
      <c r="C52" s="62" t="s">
        <v>8</v>
      </c>
      <c r="D52" s="63">
        <v>2</v>
      </c>
      <c r="E52" s="62">
        <v>1</v>
      </c>
      <c r="F52" s="62">
        <v>1</v>
      </c>
      <c r="G52" s="62">
        <v>0</v>
      </c>
      <c r="H52" s="62" t="s">
        <v>51</v>
      </c>
      <c r="I52" s="62" t="s">
        <v>82</v>
      </c>
      <c r="J52" s="62">
        <v>20</v>
      </c>
      <c r="K52" s="62">
        <v>10</v>
      </c>
      <c r="L52" s="62">
        <v>10</v>
      </c>
      <c r="M52" s="64">
        <v>5</v>
      </c>
      <c r="N52" s="363"/>
    </row>
    <row r="53" spans="1:14" s="309" customFormat="1" ht="13.5" thickBot="1">
      <c r="A53" s="65"/>
      <c r="B53" s="66" t="s">
        <v>50</v>
      </c>
      <c r="C53" s="67"/>
      <c r="D53" s="354">
        <f>SUM(D45:D52)</f>
        <v>16</v>
      </c>
      <c r="E53" s="354">
        <f>SUM(E45:E52)</f>
        <v>8</v>
      </c>
      <c r="F53" s="67">
        <f>SUM(F45:F52)</f>
        <v>8</v>
      </c>
      <c r="G53" s="67">
        <v>0</v>
      </c>
      <c r="H53" s="67" t="s">
        <v>43</v>
      </c>
      <c r="I53" s="67" t="s">
        <v>43</v>
      </c>
      <c r="J53" s="68">
        <f>SUM(J45:J52)</f>
        <v>158</v>
      </c>
      <c r="K53" s="67">
        <f>SUM(K45:K52)</f>
        <v>80</v>
      </c>
      <c r="L53" s="67">
        <f>SUM(L45:L52)</f>
        <v>78</v>
      </c>
      <c r="M53" s="69">
        <f>SUM(M45:M52)</f>
        <v>42</v>
      </c>
      <c r="N53" s="361"/>
    </row>
    <row r="54" spans="1:14" s="362" customFormat="1" ht="13.5" thickBot="1">
      <c r="A54" s="70"/>
      <c r="B54" s="49" t="s">
        <v>90</v>
      </c>
      <c r="C54" s="71"/>
      <c r="D54" s="71">
        <v>0</v>
      </c>
      <c r="E54" s="71">
        <v>0</v>
      </c>
      <c r="F54" s="71">
        <v>0</v>
      </c>
      <c r="G54" s="71">
        <v>0</v>
      </c>
      <c r="H54" s="71" t="s">
        <v>43</v>
      </c>
      <c r="I54" s="71" t="s">
        <v>43</v>
      </c>
      <c r="J54" s="71">
        <v>0</v>
      </c>
      <c r="K54" s="71">
        <v>0</v>
      </c>
      <c r="L54" s="71">
        <v>0</v>
      </c>
      <c r="M54" s="73">
        <v>0</v>
      </c>
      <c r="N54" s="361"/>
    </row>
    <row r="55" spans="1:14" s="362" customFormat="1" ht="13.5" thickBot="1">
      <c r="A55" s="60"/>
      <c r="B55" s="74" t="s">
        <v>91</v>
      </c>
      <c r="C55" s="75"/>
      <c r="D55" s="71">
        <v>0</v>
      </c>
      <c r="E55" s="71">
        <v>0</v>
      </c>
      <c r="F55" s="71">
        <v>0</v>
      </c>
      <c r="G55" s="71">
        <v>0</v>
      </c>
      <c r="H55" s="71" t="s">
        <v>43</v>
      </c>
      <c r="I55" s="71" t="s">
        <v>43</v>
      </c>
      <c r="J55" s="71">
        <v>0</v>
      </c>
      <c r="K55" s="71">
        <v>0</v>
      </c>
      <c r="L55" s="71">
        <v>0</v>
      </c>
      <c r="M55" s="73">
        <v>0</v>
      </c>
      <c r="N55" s="361"/>
    </row>
    <row r="56" spans="1:14" s="362" customFormat="1" ht="13.5" thickBot="1">
      <c r="A56" s="111" t="s">
        <v>40</v>
      </c>
      <c r="B56" s="66" t="s">
        <v>13</v>
      </c>
      <c r="C56" s="68"/>
      <c r="D56" s="112"/>
      <c r="E56" s="112"/>
      <c r="F56" s="112"/>
      <c r="G56" s="112"/>
      <c r="H56" s="112"/>
      <c r="I56" s="112"/>
      <c r="J56" s="112"/>
      <c r="K56" s="112"/>
      <c r="L56" s="112"/>
      <c r="M56" s="113"/>
      <c r="N56" s="361"/>
    </row>
    <row r="57" spans="1:14" s="365" customFormat="1" ht="12.75">
      <c r="A57" s="55">
        <v>1</v>
      </c>
      <c r="B57" s="53" t="s">
        <v>86</v>
      </c>
      <c r="C57" s="114" t="s">
        <v>7</v>
      </c>
      <c r="D57" s="115">
        <v>4</v>
      </c>
      <c r="E57" s="115">
        <v>1.5</v>
      </c>
      <c r="F57" s="114">
        <v>2.5</v>
      </c>
      <c r="G57" s="114">
        <v>4</v>
      </c>
      <c r="H57" s="114" t="s">
        <v>51</v>
      </c>
      <c r="I57" s="114" t="s">
        <v>81</v>
      </c>
      <c r="J57" s="116">
        <v>18</v>
      </c>
      <c r="K57" s="114"/>
      <c r="L57" s="114">
        <v>18</v>
      </c>
      <c r="M57" s="117">
        <v>19.5</v>
      </c>
      <c r="N57" s="363"/>
    </row>
    <row r="58" spans="1:14" s="365" customFormat="1" ht="12.75">
      <c r="A58" s="89">
        <v>2</v>
      </c>
      <c r="B58" s="110" t="s">
        <v>134</v>
      </c>
      <c r="C58" s="62" t="s">
        <v>7</v>
      </c>
      <c r="D58" s="63">
        <v>2</v>
      </c>
      <c r="E58" s="63">
        <v>1</v>
      </c>
      <c r="F58" s="62">
        <v>1</v>
      </c>
      <c r="G58" s="62">
        <v>0</v>
      </c>
      <c r="H58" s="62" t="s">
        <v>51</v>
      </c>
      <c r="I58" s="62" t="s">
        <v>81</v>
      </c>
      <c r="J58" s="118">
        <v>20</v>
      </c>
      <c r="K58" s="62">
        <v>10</v>
      </c>
      <c r="L58" s="62">
        <v>10</v>
      </c>
      <c r="M58" s="64">
        <v>5</v>
      </c>
      <c r="N58" s="363"/>
    </row>
    <row r="59" spans="1:14" s="365" customFormat="1" ht="12.75">
      <c r="A59" s="89">
        <v>3</v>
      </c>
      <c r="B59" s="110" t="s">
        <v>134</v>
      </c>
      <c r="C59" s="62" t="s">
        <v>7</v>
      </c>
      <c r="D59" s="63">
        <v>2</v>
      </c>
      <c r="E59" s="63">
        <v>1</v>
      </c>
      <c r="F59" s="62">
        <v>1</v>
      </c>
      <c r="G59" s="62">
        <v>0</v>
      </c>
      <c r="H59" s="62" t="s">
        <v>51</v>
      </c>
      <c r="I59" s="62" t="s">
        <v>81</v>
      </c>
      <c r="J59" s="118">
        <v>20</v>
      </c>
      <c r="K59" s="62">
        <v>10</v>
      </c>
      <c r="L59" s="62">
        <v>10</v>
      </c>
      <c r="M59" s="64">
        <v>5</v>
      </c>
      <c r="N59" s="363"/>
    </row>
    <row r="60" spans="1:14" s="365" customFormat="1" ht="13.5" thickBot="1">
      <c r="A60" s="89">
        <v>4</v>
      </c>
      <c r="B60" s="110" t="s">
        <v>86</v>
      </c>
      <c r="C60" s="62" t="s">
        <v>8</v>
      </c>
      <c r="D60" s="63">
        <v>4</v>
      </c>
      <c r="E60" s="63">
        <v>1.5</v>
      </c>
      <c r="F60" s="62">
        <v>2.5</v>
      </c>
      <c r="G60" s="62">
        <v>4</v>
      </c>
      <c r="H60" s="62" t="s">
        <v>51</v>
      </c>
      <c r="I60" s="62" t="s">
        <v>81</v>
      </c>
      <c r="J60" s="118">
        <v>18</v>
      </c>
      <c r="K60" s="62"/>
      <c r="L60" s="62">
        <v>18</v>
      </c>
      <c r="M60" s="64">
        <v>19.5</v>
      </c>
      <c r="N60" s="366"/>
    </row>
    <row r="61" spans="1:14" s="309" customFormat="1" ht="13.5" thickBot="1">
      <c r="A61" s="65"/>
      <c r="B61" s="66" t="s">
        <v>50</v>
      </c>
      <c r="C61" s="67"/>
      <c r="D61" s="354">
        <f>SUM(D57:D60)</f>
        <v>12</v>
      </c>
      <c r="E61" s="354">
        <f>SUM(E57:E60)</f>
        <v>5</v>
      </c>
      <c r="F61" s="67">
        <f>SUM(F57:F60)</f>
        <v>7</v>
      </c>
      <c r="G61" s="67">
        <f>SUM(G57+G60)</f>
        <v>8</v>
      </c>
      <c r="H61" s="67" t="s">
        <v>43</v>
      </c>
      <c r="I61" s="67" t="s">
        <v>43</v>
      </c>
      <c r="J61" s="68">
        <f>SUM(J57:J60)</f>
        <v>76</v>
      </c>
      <c r="K61" s="67">
        <f>SUM(K57:K60)</f>
        <v>20</v>
      </c>
      <c r="L61" s="67">
        <f>SUM(L57:L60)</f>
        <v>56</v>
      </c>
      <c r="M61" s="69">
        <f>SUM(M57:M60)</f>
        <v>49</v>
      </c>
      <c r="N61" s="361"/>
    </row>
    <row r="62" spans="1:14" s="362" customFormat="1" ht="12.75">
      <c r="A62" s="70"/>
      <c r="B62" s="107" t="s">
        <v>90</v>
      </c>
      <c r="C62" s="71"/>
      <c r="D62" s="71">
        <v>8</v>
      </c>
      <c r="E62" s="71">
        <v>3</v>
      </c>
      <c r="F62" s="71">
        <v>5</v>
      </c>
      <c r="G62" s="71">
        <v>8</v>
      </c>
      <c r="H62" s="71" t="s">
        <v>43</v>
      </c>
      <c r="I62" s="71" t="s">
        <v>43</v>
      </c>
      <c r="J62" s="71">
        <v>36</v>
      </c>
      <c r="K62" s="71">
        <v>0</v>
      </c>
      <c r="L62" s="71">
        <v>36</v>
      </c>
      <c r="M62" s="73">
        <v>39</v>
      </c>
      <c r="N62" s="361"/>
    </row>
    <row r="63" spans="1:14" s="362" customFormat="1" ht="13.5" thickBot="1">
      <c r="A63" s="60"/>
      <c r="B63" s="74" t="s">
        <v>91</v>
      </c>
      <c r="C63" s="75"/>
      <c r="D63" s="76">
        <f>SUM(D57:D60)</f>
        <v>12</v>
      </c>
      <c r="E63" s="76">
        <f>SUM(E57:E60)</f>
        <v>5</v>
      </c>
      <c r="F63" s="75">
        <f>SUM(F57:F60)</f>
        <v>7</v>
      </c>
      <c r="G63" s="75">
        <f>SUM(G61)</f>
        <v>8</v>
      </c>
      <c r="H63" s="77" t="s">
        <v>43</v>
      </c>
      <c r="I63" s="77" t="s">
        <v>43</v>
      </c>
      <c r="J63" s="349">
        <f>SUM(J57:J60)</f>
        <v>76</v>
      </c>
      <c r="K63" s="75">
        <f>SUM(K57:K60)</f>
        <v>20</v>
      </c>
      <c r="L63" s="75">
        <f>SUM(L57:L60)</f>
        <v>56</v>
      </c>
      <c r="M63" s="78">
        <f>SUM(M57:M60)</f>
        <v>49</v>
      </c>
      <c r="N63" s="361"/>
    </row>
    <row r="64" spans="1:14" s="362" customFormat="1" ht="13.5" thickBot="1">
      <c r="A64" s="50" t="s">
        <v>41</v>
      </c>
      <c r="B64" s="51" t="s">
        <v>14</v>
      </c>
      <c r="C64" s="51"/>
      <c r="D64" s="53"/>
      <c r="E64" s="53"/>
      <c r="F64" s="53"/>
      <c r="G64" s="53"/>
      <c r="H64" s="53"/>
      <c r="I64" s="116"/>
      <c r="J64" s="53"/>
      <c r="K64" s="53"/>
      <c r="L64" s="53"/>
      <c r="M64" s="54"/>
      <c r="N64" s="361"/>
    </row>
    <row r="65" spans="1:14" s="365" customFormat="1" ht="25.5">
      <c r="A65" s="119">
        <v>1</v>
      </c>
      <c r="B65" s="120" t="s">
        <v>148</v>
      </c>
      <c r="C65" s="58" t="s">
        <v>7</v>
      </c>
      <c r="D65" s="57">
        <v>0.5</v>
      </c>
      <c r="E65" s="57">
        <v>0.5</v>
      </c>
      <c r="F65" s="57"/>
      <c r="G65" s="57">
        <v>0</v>
      </c>
      <c r="H65" s="57" t="s">
        <v>61</v>
      </c>
      <c r="I65" s="57" t="s">
        <v>82</v>
      </c>
      <c r="J65" s="57">
        <v>4</v>
      </c>
      <c r="K65" s="57">
        <v>4</v>
      </c>
      <c r="L65" s="57"/>
      <c r="M65" s="59"/>
      <c r="N65" s="363"/>
    </row>
    <row r="66" spans="1:14" s="365" customFormat="1" ht="12.75">
      <c r="A66" s="121">
        <v>2</v>
      </c>
      <c r="B66" s="122" t="s">
        <v>22</v>
      </c>
      <c r="C66" s="87" t="s">
        <v>8</v>
      </c>
      <c r="D66" s="86">
        <v>0.25</v>
      </c>
      <c r="E66" s="86">
        <v>0.25</v>
      </c>
      <c r="F66" s="86"/>
      <c r="G66" s="86">
        <v>0</v>
      </c>
      <c r="H66" s="86" t="s">
        <v>61</v>
      </c>
      <c r="I66" s="86" t="s">
        <v>82</v>
      </c>
      <c r="J66" s="86">
        <v>2</v>
      </c>
      <c r="K66" s="86">
        <v>2</v>
      </c>
      <c r="L66" s="86"/>
      <c r="M66" s="88"/>
      <c r="N66" s="363"/>
    </row>
    <row r="67" spans="1:14" s="365" customFormat="1" ht="12.75">
      <c r="A67" s="121">
        <v>3</v>
      </c>
      <c r="B67" s="122" t="s">
        <v>49</v>
      </c>
      <c r="C67" s="87" t="s">
        <v>8</v>
      </c>
      <c r="D67" s="86">
        <v>0.25</v>
      </c>
      <c r="E67" s="86">
        <v>0.25</v>
      </c>
      <c r="F67" s="86"/>
      <c r="G67" s="86">
        <v>0</v>
      </c>
      <c r="H67" s="86" t="s">
        <v>61</v>
      </c>
      <c r="I67" s="86" t="s">
        <v>82</v>
      </c>
      <c r="J67" s="86">
        <v>2</v>
      </c>
      <c r="K67" s="86">
        <v>2</v>
      </c>
      <c r="L67" s="86"/>
      <c r="M67" s="88"/>
      <c r="N67" s="363"/>
    </row>
    <row r="68" spans="1:14" s="365" customFormat="1" ht="13.5" thickBot="1">
      <c r="A68" s="123">
        <v>4</v>
      </c>
      <c r="B68" s="124" t="s">
        <v>23</v>
      </c>
      <c r="C68" s="76" t="s">
        <v>8</v>
      </c>
      <c r="D68" s="75">
        <v>0.5</v>
      </c>
      <c r="E68" s="75">
        <v>0.5</v>
      </c>
      <c r="F68" s="75"/>
      <c r="G68" s="75">
        <v>0</v>
      </c>
      <c r="H68" s="75" t="s">
        <v>61</v>
      </c>
      <c r="I68" s="75" t="s">
        <v>82</v>
      </c>
      <c r="J68" s="75">
        <v>4</v>
      </c>
      <c r="K68" s="75">
        <v>4</v>
      </c>
      <c r="L68" s="75"/>
      <c r="M68" s="78"/>
      <c r="N68" s="363"/>
    </row>
    <row r="69" spans="1:14" s="362" customFormat="1" ht="13.5" thickBot="1">
      <c r="A69" s="111" t="s">
        <v>42</v>
      </c>
      <c r="B69" s="125"/>
      <c r="C69" s="126" t="s">
        <v>8</v>
      </c>
      <c r="D69" s="77">
        <v>3</v>
      </c>
      <c r="E69" s="126">
        <v>0</v>
      </c>
      <c r="F69" s="127">
        <v>3</v>
      </c>
      <c r="G69" s="127">
        <v>3</v>
      </c>
      <c r="H69" s="127" t="s">
        <v>61</v>
      </c>
      <c r="I69" s="128" t="s">
        <v>154</v>
      </c>
      <c r="J69" s="129">
        <v>160</v>
      </c>
      <c r="K69" s="127">
        <v>0</v>
      </c>
      <c r="L69" s="77">
        <v>0</v>
      </c>
      <c r="M69" s="130">
        <v>160</v>
      </c>
      <c r="N69" s="361"/>
    </row>
    <row r="70" spans="1:14" s="362" customFormat="1" ht="13.5" thickBot="1">
      <c r="A70" s="411" t="s">
        <v>69</v>
      </c>
      <c r="B70" s="417"/>
      <c r="C70" s="113" t="s">
        <v>7</v>
      </c>
      <c r="D70" s="131">
        <v>45.5</v>
      </c>
      <c r="E70" s="132">
        <f>SUM(E18,E19,E24,E26,E32,E33,E34,E35,E36,F37,E38,E39,E45,E46,E47,E48,E49,E57,E58,E59,E65)</f>
        <v>22</v>
      </c>
      <c r="F70" s="132">
        <f>SUM(F18,F19,F24,F26,F32,F33,F34,F35,F36,F37,F38,F39,F45,F46,F47,F48,F49,F57,F58,F59)</f>
        <v>23</v>
      </c>
      <c r="G70" s="132">
        <v>6</v>
      </c>
      <c r="H70" s="128"/>
      <c r="I70" s="128"/>
      <c r="J70" s="68">
        <f>SUM(J18,J19,J24,J26,J32,J33,J34,J35,J36,J37,J38,J39,J45,J46,J47,J48,J49,J57,J58,J59,J65)</f>
        <v>366</v>
      </c>
      <c r="K70" s="132">
        <f>SUM(K24,K26,K32,K33,K34,K35,K36,K37,K38,K39,K45,K46,K47,K48,K49,K57:K59,K65)</f>
        <v>190</v>
      </c>
      <c r="L70" s="128">
        <f>SUM(L18:L19,L24,L26,L32:L39,L45:L49,L57:L59)</f>
        <v>176</v>
      </c>
      <c r="M70" s="113">
        <f>SUM(M24,M26,M32:M39,M45:M49,M57:M59)</f>
        <v>193.5</v>
      </c>
      <c r="N70" s="361"/>
    </row>
    <row r="71" spans="1:14" s="362" customFormat="1" ht="13.5" thickBot="1">
      <c r="A71" s="418" t="s">
        <v>70</v>
      </c>
      <c r="B71" s="419"/>
      <c r="C71" s="130" t="s">
        <v>8</v>
      </c>
      <c r="D71" s="131">
        <v>21</v>
      </c>
      <c r="E71" s="132">
        <f>SUM(E25,E27,E40,E50,E51,E52,E60,E66,E67,E68)</f>
        <v>8.5</v>
      </c>
      <c r="F71" s="132">
        <f>SUM(F69,F60,F52,F51,F50,F40,F27,F25)</f>
        <v>12.5</v>
      </c>
      <c r="G71" s="132">
        <v>7</v>
      </c>
      <c r="H71" s="128"/>
      <c r="I71" s="128"/>
      <c r="J71" s="133">
        <f>SUM(J25,J27,J40,J50,J51,J52,J60,J66,J67,J68)</f>
        <v>136</v>
      </c>
      <c r="K71" s="132">
        <f>SUM(K25,K27,K40,K50,K51,K52,K60,K66,K67,K68)</f>
        <v>68</v>
      </c>
      <c r="L71" s="128">
        <f>SUM(L25,L27,L50,L51,L52,L60)</f>
        <v>68</v>
      </c>
      <c r="M71" s="130">
        <f>SUM(M25,M27,M40,M50:M52,M60)</f>
        <v>59.5</v>
      </c>
      <c r="N71" s="361"/>
    </row>
    <row r="72" spans="1:14" s="362" customFormat="1" ht="13.5" thickBot="1">
      <c r="A72" s="79"/>
      <c r="B72" s="351"/>
      <c r="C72" s="81"/>
      <c r="D72" s="81"/>
      <c r="E72" s="81"/>
      <c r="F72" s="81"/>
      <c r="G72" s="345"/>
      <c r="H72" s="345"/>
      <c r="I72" s="345"/>
      <c r="J72" s="345"/>
      <c r="K72" s="345"/>
      <c r="L72" s="345"/>
      <c r="M72" s="82"/>
      <c r="N72" s="361"/>
    </row>
    <row r="73" spans="1:14" s="309" customFormat="1" ht="13.5" thickBot="1">
      <c r="A73" s="411" t="s">
        <v>83</v>
      </c>
      <c r="B73" s="412"/>
      <c r="C73" s="134" t="s">
        <v>43</v>
      </c>
      <c r="D73" s="352">
        <v>66</v>
      </c>
      <c r="E73" s="135">
        <f>SUM(E70,E71)</f>
        <v>30.5</v>
      </c>
      <c r="F73" s="135">
        <f>SUM(F70,F71)</f>
        <v>35.5</v>
      </c>
      <c r="G73" s="135"/>
      <c r="H73" s="67"/>
      <c r="I73" s="67"/>
      <c r="J73" s="68">
        <f>SUM(J70,J71)</f>
        <v>502</v>
      </c>
      <c r="K73" s="67">
        <f>SUM(K70,K71)</f>
        <v>258</v>
      </c>
      <c r="L73" s="67">
        <f>SUM(L70,L71)</f>
        <v>244</v>
      </c>
      <c r="M73" s="353">
        <f>SUM(M70,M71)</f>
        <v>253</v>
      </c>
      <c r="N73" s="80"/>
    </row>
    <row r="74" spans="1:14" s="362" customFormat="1" ht="5.25" customHeight="1">
      <c r="A74" s="81"/>
      <c r="B74" s="8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361"/>
    </row>
    <row r="75" spans="1:14" s="362" customFormat="1" ht="12.75">
      <c r="A75" s="80"/>
      <c r="B75" s="410" t="s">
        <v>47</v>
      </c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361"/>
    </row>
    <row r="76" spans="1:14" s="362" customFormat="1" ht="12.75">
      <c r="A76" s="80"/>
      <c r="B76" s="410" t="s">
        <v>48</v>
      </c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361"/>
    </row>
    <row r="77" spans="1:14" s="362" customFormat="1" ht="5.25" customHeight="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361"/>
    </row>
    <row r="78" spans="1:14" s="362" customFormat="1" ht="16.5" thickBot="1">
      <c r="A78" s="136"/>
      <c r="B78" s="336" t="s">
        <v>88</v>
      </c>
      <c r="C78" s="136"/>
      <c r="D78" s="136"/>
      <c r="E78" s="136"/>
      <c r="F78" s="136"/>
      <c r="G78" s="42"/>
      <c r="H78" s="136"/>
      <c r="I78" s="136"/>
      <c r="J78" s="136"/>
      <c r="K78" s="136"/>
      <c r="L78" s="136"/>
      <c r="M78" s="136"/>
      <c r="N78" s="361"/>
    </row>
    <row r="79" spans="1:14" s="362" customFormat="1" ht="12.75">
      <c r="A79" s="137" t="s">
        <v>0</v>
      </c>
      <c r="B79" s="138"/>
      <c r="C79" s="139"/>
      <c r="D79" s="404" t="s">
        <v>35</v>
      </c>
      <c r="E79" s="405"/>
      <c r="F79" s="405"/>
      <c r="G79" s="140" t="s">
        <v>24</v>
      </c>
      <c r="H79" s="141" t="s">
        <v>1</v>
      </c>
      <c r="I79" s="142" t="s">
        <v>28</v>
      </c>
      <c r="J79" s="404" t="s">
        <v>38</v>
      </c>
      <c r="K79" s="405"/>
      <c r="L79" s="405"/>
      <c r="M79" s="406"/>
      <c r="N79" s="361"/>
    </row>
    <row r="80" spans="1:14" s="362" customFormat="1" ht="12.75">
      <c r="A80" s="16"/>
      <c r="B80" s="143" t="s">
        <v>15</v>
      </c>
      <c r="C80" s="144" t="s">
        <v>26</v>
      </c>
      <c r="D80" s="145" t="s">
        <v>2</v>
      </c>
      <c r="E80" s="20" t="s">
        <v>32</v>
      </c>
      <c r="F80" s="21" t="s">
        <v>18</v>
      </c>
      <c r="G80" s="22" t="s">
        <v>36</v>
      </c>
      <c r="H80" s="23" t="s">
        <v>34</v>
      </c>
      <c r="I80" s="146" t="s">
        <v>29</v>
      </c>
      <c r="J80" s="147" t="s">
        <v>2</v>
      </c>
      <c r="K80" s="407" t="s">
        <v>39</v>
      </c>
      <c r="L80" s="407"/>
      <c r="M80" s="25" t="s">
        <v>37</v>
      </c>
      <c r="N80" s="361"/>
    </row>
    <row r="81" spans="1:14" s="362" customFormat="1" ht="12.75">
      <c r="A81" s="26"/>
      <c r="B81" s="143" t="s">
        <v>3</v>
      </c>
      <c r="C81" s="19"/>
      <c r="D81" s="16"/>
      <c r="E81" s="20" t="s">
        <v>16</v>
      </c>
      <c r="F81" s="29" t="s">
        <v>21</v>
      </c>
      <c r="G81" s="20" t="s">
        <v>45</v>
      </c>
      <c r="H81" s="23"/>
      <c r="I81" s="146" t="s">
        <v>30</v>
      </c>
      <c r="J81" s="148"/>
      <c r="K81" s="31" t="s">
        <v>17</v>
      </c>
      <c r="L81" s="32" t="s">
        <v>44</v>
      </c>
      <c r="M81" s="33"/>
      <c r="N81" s="361"/>
    </row>
    <row r="82" spans="1:14" s="362" customFormat="1" ht="12.75">
      <c r="A82" s="16"/>
      <c r="B82" s="143"/>
      <c r="C82" s="28"/>
      <c r="D82" s="16"/>
      <c r="E82" s="20" t="s">
        <v>27</v>
      </c>
      <c r="F82" s="29" t="s">
        <v>19</v>
      </c>
      <c r="G82" s="20" t="s">
        <v>46</v>
      </c>
      <c r="H82" s="28"/>
      <c r="I82" s="146" t="s">
        <v>31</v>
      </c>
      <c r="J82" s="148"/>
      <c r="K82" s="35"/>
      <c r="L82" s="36"/>
      <c r="M82" s="37"/>
      <c r="N82" s="361"/>
    </row>
    <row r="83" spans="1:14" s="362" customFormat="1" ht="12.75">
      <c r="A83" s="16"/>
      <c r="B83" s="149"/>
      <c r="C83" s="150"/>
      <c r="D83" s="16"/>
      <c r="E83" s="20" t="s">
        <v>33</v>
      </c>
      <c r="F83" s="29"/>
      <c r="G83" s="20" t="s">
        <v>20</v>
      </c>
      <c r="H83" s="23"/>
      <c r="I83" s="16" t="s">
        <v>89</v>
      </c>
      <c r="J83" s="151"/>
      <c r="K83" s="35"/>
      <c r="L83" s="34"/>
      <c r="M83" s="39"/>
      <c r="N83" s="361"/>
    </row>
    <row r="84" spans="1:14" s="362" customFormat="1" ht="13.5" thickBot="1">
      <c r="A84" s="40"/>
      <c r="B84" s="152"/>
      <c r="C84" s="42"/>
      <c r="D84" s="40"/>
      <c r="E84" s="43"/>
      <c r="F84" s="44"/>
      <c r="G84" s="43"/>
      <c r="H84" s="42"/>
      <c r="I84" s="40"/>
      <c r="J84" s="153"/>
      <c r="K84" s="45"/>
      <c r="L84" s="41"/>
      <c r="M84" s="46"/>
      <c r="N84" s="361"/>
    </row>
    <row r="85" spans="1:14" s="362" customFormat="1" ht="13.5" thickBot="1">
      <c r="A85" s="40"/>
      <c r="B85" s="154" t="s">
        <v>25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55"/>
      <c r="N85" s="361"/>
    </row>
    <row r="86" spans="1:14" s="362" customFormat="1" ht="13.5" thickBot="1">
      <c r="A86" s="156" t="s">
        <v>7</v>
      </c>
      <c r="B86" s="157" t="s">
        <v>5</v>
      </c>
      <c r="C86" s="157"/>
      <c r="D86" s="158"/>
      <c r="E86" s="158"/>
      <c r="F86" s="158"/>
      <c r="G86" s="158"/>
      <c r="H86" s="158"/>
      <c r="I86" s="158"/>
      <c r="J86" s="158"/>
      <c r="K86" s="158"/>
      <c r="L86" s="158"/>
      <c r="M86" s="139"/>
      <c r="N86" s="361"/>
    </row>
    <row r="87" spans="1:14" s="362" customFormat="1" ht="13.5" thickBot="1">
      <c r="A87" s="159"/>
      <c r="B87" s="160" t="s">
        <v>50</v>
      </c>
      <c r="C87" s="161" t="s">
        <v>43</v>
      </c>
      <c r="D87" s="162"/>
      <c r="E87" s="163"/>
      <c r="F87" s="164"/>
      <c r="G87" s="164"/>
      <c r="H87" s="164" t="s">
        <v>43</v>
      </c>
      <c r="I87" s="165" t="s">
        <v>43</v>
      </c>
      <c r="J87" s="166"/>
      <c r="K87" s="164"/>
      <c r="L87" s="164"/>
      <c r="M87" s="165"/>
      <c r="N87" s="361"/>
    </row>
    <row r="88" spans="1:14" s="362" customFormat="1" ht="12.75">
      <c r="A88" s="167"/>
      <c r="B88" s="168" t="s">
        <v>90</v>
      </c>
      <c r="C88" s="169" t="s">
        <v>43</v>
      </c>
      <c r="D88" s="170"/>
      <c r="E88" s="171"/>
      <c r="F88" s="172"/>
      <c r="G88" s="172"/>
      <c r="H88" s="173" t="s">
        <v>43</v>
      </c>
      <c r="I88" s="174" t="s">
        <v>43</v>
      </c>
      <c r="J88" s="175"/>
      <c r="K88" s="172"/>
      <c r="L88" s="172"/>
      <c r="M88" s="176"/>
      <c r="N88" s="361"/>
    </row>
    <row r="89" spans="1:14" s="362" customFormat="1" ht="13.5" thickBot="1">
      <c r="A89" s="177"/>
      <c r="B89" s="178" t="s">
        <v>91</v>
      </c>
      <c r="C89" s="179" t="s">
        <v>43</v>
      </c>
      <c r="D89" s="147"/>
      <c r="E89" s="24"/>
      <c r="F89" s="105"/>
      <c r="G89" s="105"/>
      <c r="H89" s="180" t="s">
        <v>43</v>
      </c>
      <c r="I89" s="181" t="s">
        <v>43</v>
      </c>
      <c r="J89" s="182"/>
      <c r="K89" s="105"/>
      <c r="L89" s="105"/>
      <c r="M89" s="25"/>
      <c r="N89" s="361"/>
    </row>
    <row r="90" spans="1:14" s="362" customFormat="1" ht="13.5" thickBot="1">
      <c r="A90" s="183" t="s">
        <v>8</v>
      </c>
      <c r="B90" s="184" t="s">
        <v>6</v>
      </c>
      <c r="C90" s="185"/>
      <c r="D90" s="185"/>
      <c r="E90" s="185"/>
      <c r="F90" s="186"/>
      <c r="G90" s="186"/>
      <c r="H90" s="186"/>
      <c r="I90" s="186"/>
      <c r="J90" s="186"/>
      <c r="K90" s="186"/>
      <c r="L90" s="186"/>
      <c r="M90" s="187"/>
      <c r="N90" s="361"/>
    </row>
    <row r="91" spans="1:14" s="362" customFormat="1" ht="13.5" thickBot="1">
      <c r="A91" s="159"/>
      <c r="B91" s="160" t="s">
        <v>50</v>
      </c>
      <c r="C91" s="161" t="s">
        <v>43</v>
      </c>
      <c r="D91" s="162"/>
      <c r="E91" s="163"/>
      <c r="F91" s="164"/>
      <c r="G91" s="164"/>
      <c r="H91" s="164" t="s">
        <v>43</v>
      </c>
      <c r="I91" s="165" t="s">
        <v>43</v>
      </c>
      <c r="J91" s="161"/>
      <c r="K91" s="164"/>
      <c r="L91" s="164"/>
      <c r="M91" s="165"/>
      <c r="N91" s="361"/>
    </row>
    <row r="92" spans="1:14" s="362" customFormat="1" ht="12.75">
      <c r="A92" s="16"/>
      <c r="B92" s="188" t="s">
        <v>90</v>
      </c>
      <c r="C92" s="145" t="s">
        <v>43</v>
      </c>
      <c r="D92" s="189"/>
      <c r="E92" s="190"/>
      <c r="F92" s="27"/>
      <c r="G92" s="27"/>
      <c r="H92" s="191" t="s">
        <v>43</v>
      </c>
      <c r="I92" s="192" t="s">
        <v>43</v>
      </c>
      <c r="J92" s="145"/>
      <c r="K92" s="27"/>
      <c r="L92" s="27"/>
      <c r="M92" s="193"/>
      <c r="N92" s="361"/>
    </row>
    <row r="93" spans="1:14" s="362" customFormat="1" ht="13.5" thickBot="1">
      <c r="A93" s="194"/>
      <c r="B93" s="195" t="s">
        <v>91</v>
      </c>
      <c r="C93" s="196" t="s">
        <v>43</v>
      </c>
      <c r="D93" s="196"/>
      <c r="E93" s="196"/>
      <c r="F93" s="196"/>
      <c r="G93" s="196"/>
      <c r="H93" s="196" t="s">
        <v>43</v>
      </c>
      <c r="I93" s="197" t="s">
        <v>43</v>
      </c>
      <c r="J93" s="198"/>
      <c r="K93" s="196"/>
      <c r="L93" s="196"/>
      <c r="M93" s="197"/>
      <c r="N93" s="361"/>
    </row>
    <row r="94" spans="1:14" s="362" customFormat="1" ht="13.5" thickBot="1">
      <c r="A94" s="156" t="s">
        <v>10</v>
      </c>
      <c r="B94" s="157" t="s">
        <v>9</v>
      </c>
      <c r="C94" s="157"/>
      <c r="D94" s="199"/>
      <c r="E94" s="199"/>
      <c r="F94" s="199"/>
      <c r="G94" s="199"/>
      <c r="H94" s="199"/>
      <c r="I94" s="199"/>
      <c r="J94" s="199"/>
      <c r="K94" s="199"/>
      <c r="L94" s="199"/>
      <c r="M94" s="200"/>
      <c r="N94" s="361"/>
    </row>
    <row r="95" spans="1:14" s="362" customFormat="1" ht="12.75">
      <c r="A95" s="201">
        <v>1</v>
      </c>
      <c r="B95" s="168" t="s">
        <v>92</v>
      </c>
      <c r="C95" s="202" t="s">
        <v>10</v>
      </c>
      <c r="D95" s="173">
        <v>2</v>
      </c>
      <c r="E95" s="173">
        <v>1</v>
      </c>
      <c r="F95" s="173">
        <v>1</v>
      </c>
      <c r="G95" s="173">
        <v>0</v>
      </c>
      <c r="H95" s="173" t="s">
        <v>51</v>
      </c>
      <c r="I95" s="173" t="s">
        <v>82</v>
      </c>
      <c r="J95" s="173">
        <v>20</v>
      </c>
      <c r="K95" s="173">
        <v>10</v>
      </c>
      <c r="L95" s="173">
        <v>10</v>
      </c>
      <c r="M95" s="174">
        <v>5</v>
      </c>
      <c r="N95" s="361"/>
    </row>
    <row r="96" spans="1:14" s="362" customFormat="1" ht="12.75">
      <c r="A96" s="121">
        <v>2</v>
      </c>
      <c r="B96" s="203" t="s">
        <v>93</v>
      </c>
      <c r="C96" s="87" t="s">
        <v>10</v>
      </c>
      <c r="D96" s="86">
        <v>2</v>
      </c>
      <c r="E96" s="86">
        <v>1</v>
      </c>
      <c r="F96" s="86">
        <v>1</v>
      </c>
      <c r="G96" s="86">
        <v>0</v>
      </c>
      <c r="H96" s="86" t="s">
        <v>53</v>
      </c>
      <c r="I96" s="86" t="s">
        <v>82</v>
      </c>
      <c r="J96" s="86">
        <v>20</v>
      </c>
      <c r="K96" s="86">
        <v>10</v>
      </c>
      <c r="L96" s="86">
        <v>10</v>
      </c>
      <c r="M96" s="88">
        <v>5</v>
      </c>
      <c r="N96" s="361"/>
    </row>
    <row r="97" spans="1:14" s="362" customFormat="1" ht="12.75">
      <c r="A97" s="121">
        <v>3</v>
      </c>
      <c r="B97" s="203" t="s">
        <v>94</v>
      </c>
      <c r="C97" s="87" t="s">
        <v>10</v>
      </c>
      <c r="D97" s="86">
        <v>2</v>
      </c>
      <c r="E97" s="86">
        <v>1</v>
      </c>
      <c r="F97" s="86">
        <v>1</v>
      </c>
      <c r="G97" s="86">
        <v>0</v>
      </c>
      <c r="H97" s="86" t="s">
        <v>53</v>
      </c>
      <c r="I97" s="86" t="s">
        <v>82</v>
      </c>
      <c r="J97" s="86">
        <v>20</v>
      </c>
      <c r="K97" s="86">
        <v>10</v>
      </c>
      <c r="L97" s="86">
        <v>10</v>
      </c>
      <c r="M97" s="88">
        <v>5</v>
      </c>
      <c r="N97" s="361"/>
    </row>
    <row r="98" spans="1:14" s="362" customFormat="1" ht="13.5" thickBot="1">
      <c r="A98" s="204">
        <v>4</v>
      </c>
      <c r="B98" s="205" t="s">
        <v>95</v>
      </c>
      <c r="C98" s="63" t="s">
        <v>10</v>
      </c>
      <c r="D98" s="62">
        <v>2</v>
      </c>
      <c r="E98" s="62">
        <v>1</v>
      </c>
      <c r="F98" s="62">
        <v>1</v>
      </c>
      <c r="G98" s="62">
        <v>0</v>
      </c>
      <c r="H98" s="62" t="s">
        <v>53</v>
      </c>
      <c r="I98" s="62" t="s">
        <v>82</v>
      </c>
      <c r="J98" s="62">
        <v>20</v>
      </c>
      <c r="K98" s="62">
        <v>10</v>
      </c>
      <c r="L98" s="62">
        <v>10</v>
      </c>
      <c r="M98" s="64">
        <v>5</v>
      </c>
      <c r="N98" s="361"/>
    </row>
    <row r="99" spans="1:14" s="362" customFormat="1" ht="13.5" thickBot="1">
      <c r="A99" s="206"/>
      <c r="B99" s="206" t="s">
        <v>50</v>
      </c>
      <c r="C99" s="111"/>
      <c r="D99" s="207">
        <f>SUM(D95:D98)</f>
        <v>8</v>
      </c>
      <c r="E99" s="354">
        <f>SUM(E95:E98)</f>
        <v>4</v>
      </c>
      <c r="F99" s="67">
        <f>SUM(F95:F98)</f>
        <v>4</v>
      </c>
      <c r="G99" s="67">
        <v>0</v>
      </c>
      <c r="H99" s="67" t="s">
        <v>43</v>
      </c>
      <c r="I99" s="69" t="s">
        <v>43</v>
      </c>
      <c r="J99" s="135">
        <f>SUM(J95:J98)</f>
        <v>80</v>
      </c>
      <c r="K99" s="67">
        <f>SUM(K95:K98)</f>
        <v>40</v>
      </c>
      <c r="L99" s="67">
        <f>SUM(L95:L98)</f>
        <v>40</v>
      </c>
      <c r="M99" s="69">
        <f>SUM(M95:M98)</f>
        <v>20</v>
      </c>
      <c r="N99" s="361"/>
    </row>
    <row r="100" spans="1:14" s="362" customFormat="1" ht="13.5" thickBot="1">
      <c r="A100" s="208"/>
      <c r="B100" s="209" t="s">
        <v>90</v>
      </c>
      <c r="C100" s="210"/>
      <c r="D100" s="211">
        <v>0</v>
      </c>
      <c r="E100" s="72">
        <v>0</v>
      </c>
      <c r="F100" s="71">
        <v>0</v>
      </c>
      <c r="G100" s="71">
        <v>0</v>
      </c>
      <c r="H100" s="57" t="s">
        <v>43</v>
      </c>
      <c r="I100" s="59" t="s">
        <v>43</v>
      </c>
      <c r="J100" s="346">
        <v>0</v>
      </c>
      <c r="K100" s="71">
        <v>0</v>
      </c>
      <c r="L100" s="71">
        <v>0</v>
      </c>
      <c r="M100" s="73">
        <v>0</v>
      </c>
      <c r="N100" s="361"/>
    </row>
    <row r="101" spans="1:14" s="362" customFormat="1" ht="13.5" thickBot="1">
      <c r="A101" s="205"/>
      <c r="B101" s="212" t="s">
        <v>91</v>
      </c>
      <c r="C101" s="204"/>
      <c r="D101" s="213">
        <v>0</v>
      </c>
      <c r="E101" s="63">
        <v>0</v>
      </c>
      <c r="F101" s="62">
        <v>0</v>
      </c>
      <c r="G101" s="62">
        <v>0</v>
      </c>
      <c r="H101" s="77" t="s">
        <v>43</v>
      </c>
      <c r="I101" s="214" t="s">
        <v>43</v>
      </c>
      <c r="J101" s="215">
        <v>0</v>
      </c>
      <c r="K101" s="62">
        <v>0</v>
      </c>
      <c r="L101" s="62">
        <v>0</v>
      </c>
      <c r="M101" s="64">
        <v>0</v>
      </c>
      <c r="N101" s="361"/>
    </row>
    <row r="102" spans="1:14" s="362" customFormat="1" ht="13.5" thickBot="1">
      <c r="A102" s="50" t="s">
        <v>11</v>
      </c>
      <c r="B102" s="51" t="s">
        <v>12</v>
      </c>
      <c r="C102" s="51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361"/>
    </row>
    <row r="103" spans="1:14" s="362" customFormat="1" ht="26.25" thickBot="1">
      <c r="A103" s="216">
        <v>1</v>
      </c>
      <c r="B103" s="217" t="s">
        <v>96</v>
      </c>
      <c r="C103" s="114" t="s">
        <v>10</v>
      </c>
      <c r="D103" s="114">
        <v>2</v>
      </c>
      <c r="E103" s="114">
        <v>1</v>
      </c>
      <c r="F103" s="114">
        <v>1</v>
      </c>
      <c r="G103" s="114">
        <v>0</v>
      </c>
      <c r="H103" s="114" t="s">
        <v>51</v>
      </c>
      <c r="I103" s="114" t="s">
        <v>82</v>
      </c>
      <c r="J103" s="114">
        <v>20</v>
      </c>
      <c r="K103" s="114">
        <v>10</v>
      </c>
      <c r="L103" s="114">
        <v>10</v>
      </c>
      <c r="M103" s="117">
        <v>5</v>
      </c>
      <c r="N103" s="361"/>
    </row>
    <row r="104" spans="1:14" s="362" customFormat="1" ht="13.5" thickBot="1">
      <c r="A104" s="111"/>
      <c r="B104" s="206" t="s">
        <v>50</v>
      </c>
      <c r="C104" s="352"/>
      <c r="D104" s="207">
        <f>SUM(D103)</f>
        <v>2</v>
      </c>
      <c r="E104" s="354">
        <f>SUM(E103)</f>
        <v>1</v>
      </c>
      <c r="F104" s="67">
        <f>SUM(F103)</f>
        <v>1</v>
      </c>
      <c r="G104" s="67">
        <v>0</v>
      </c>
      <c r="H104" s="67" t="s">
        <v>43</v>
      </c>
      <c r="I104" s="69" t="s">
        <v>43</v>
      </c>
      <c r="J104" s="135">
        <f>SUM(J103)</f>
        <v>20</v>
      </c>
      <c r="K104" s="67">
        <f>SUM(K103)</f>
        <v>10</v>
      </c>
      <c r="L104" s="67">
        <f>SUM(L103)</f>
        <v>10</v>
      </c>
      <c r="M104" s="69">
        <f>SUM(M103)</f>
        <v>5</v>
      </c>
      <c r="N104" s="361"/>
    </row>
    <row r="105" spans="1:14" s="362" customFormat="1" ht="12.75">
      <c r="A105" s="210"/>
      <c r="B105" s="218" t="s">
        <v>90</v>
      </c>
      <c r="C105" s="219"/>
      <c r="D105" s="211">
        <v>0</v>
      </c>
      <c r="E105" s="72">
        <v>0</v>
      </c>
      <c r="F105" s="71">
        <v>0</v>
      </c>
      <c r="G105" s="71">
        <v>0</v>
      </c>
      <c r="H105" s="57" t="s">
        <v>43</v>
      </c>
      <c r="I105" s="59" t="s">
        <v>43</v>
      </c>
      <c r="J105" s="346">
        <v>0</v>
      </c>
      <c r="K105" s="71">
        <v>0</v>
      </c>
      <c r="L105" s="71">
        <v>0</v>
      </c>
      <c r="M105" s="73">
        <v>0</v>
      </c>
      <c r="N105" s="361"/>
    </row>
    <row r="106" spans="1:14" s="362" customFormat="1" ht="13.5" thickBot="1">
      <c r="A106" s="123"/>
      <c r="B106" s="220" t="s">
        <v>91</v>
      </c>
      <c r="C106" s="348"/>
      <c r="D106" s="221">
        <v>0</v>
      </c>
      <c r="E106" s="76">
        <v>0</v>
      </c>
      <c r="F106" s="75">
        <v>0</v>
      </c>
      <c r="G106" s="75">
        <v>0</v>
      </c>
      <c r="H106" s="77" t="s">
        <v>43</v>
      </c>
      <c r="I106" s="214" t="s">
        <v>43</v>
      </c>
      <c r="J106" s="222">
        <v>0</v>
      </c>
      <c r="K106" s="75">
        <v>0</v>
      </c>
      <c r="L106" s="75">
        <v>0</v>
      </c>
      <c r="M106" s="78">
        <v>0</v>
      </c>
      <c r="N106" s="361"/>
    </row>
    <row r="107" spans="1:14" s="362" customFormat="1" ht="13.5" thickBot="1">
      <c r="A107" s="50" t="s">
        <v>40</v>
      </c>
      <c r="B107" s="51" t="s">
        <v>13</v>
      </c>
      <c r="C107" s="350"/>
      <c r="D107" s="116"/>
      <c r="E107" s="116"/>
      <c r="F107" s="116"/>
      <c r="G107" s="116"/>
      <c r="H107" s="116"/>
      <c r="I107" s="116"/>
      <c r="J107" s="116"/>
      <c r="K107" s="116"/>
      <c r="L107" s="116"/>
      <c r="M107" s="223"/>
      <c r="N107" s="361"/>
    </row>
    <row r="108" spans="1:14" s="362" customFormat="1" ht="12.75">
      <c r="A108" s="119">
        <v>1</v>
      </c>
      <c r="B108" s="218" t="s">
        <v>86</v>
      </c>
      <c r="C108" s="224" t="s">
        <v>10</v>
      </c>
      <c r="D108" s="58">
        <v>4</v>
      </c>
      <c r="E108" s="57">
        <v>1</v>
      </c>
      <c r="F108" s="57">
        <v>3</v>
      </c>
      <c r="G108" s="57">
        <v>4</v>
      </c>
      <c r="H108" s="57" t="s">
        <v>51</v>
      </c>
      <c r="I108" s="57" t="s">
        <v>81</v>
      </c>
      <c r="J108" s="57">
        <v>18</v>
      </c>
      <c r="K108" s="57">
        <v>0</v>
      </c>
      <c r="L108" s="57">
        <v>18</v>
      </c>
      <c r="M108" s="59">
        <v>7</v>
      </c>
      <c r="N108" s="361"/>
    </row>
    <row r="109" spans="1:14" s="362" customFormat="1" ht="12.75">
      <c r="A109" s="121">
        <v>2</v>
      </c>
      <c r="B109" s="203" t="s">
        <v>134</v>
      </c>
      <c r="C109" s="225" t="s">
        <v>10</v>
      </c>
      <c r="D109" s="87">
        <v>2</v>
      </c>
      <c r="E109" s="86">
        <v>1</v>
      </c>
      <c r="F109" s="86">
        <v>1</v>
      </c>
      <c r="G109" s="86">
        <v>0</v>
      </c>
      <c r="H109" s="86" t="s">
        <v>51</v>
      </c>
      <c r="I109" s="86" t="s">
        <v>81</v>
      </c>
      <c r="J109" s="86">
        <v>20</v>
      </c>
      <c r="K109" s="86">
        <v>10</v>
      </c>
      <c r="L109" s="86">
        <v>10</v>
      </c>
      <c r="M109" s="88">
        <v>5</v>
      </c>
      <c r="N109" s="361"/>
    </row>
    <row r="110" spans="1:14" s="362" customFormat="1" ht="12.75">
      <c r="A110" s="121">
        <v>3</v>
      </c>
      <c r="B110" s="203" t="s">
        <v>134</v>
      </c>
      <c r="C110" s="225" t="s">
        <v>10</v>
      </c>
      <c r="D110" s="87">
        <v>2</v>
      </c>
      <c r="E110" s="86">
        <v>1</v>
      </c>
      <c r="F110" s="86">
        <v>1</v>
      </c>
      <c r="G110" s="86">
        <v>0</v>
      </c>
      <c r="H110" s="86" t="s">
        <v>51</v>
      </c>
      <c r="I110" s="86" t="s">
        <v>81</v>
      </c>
      <c r="J110" s="86">
        <v>20</v>
      </c>
      <c r="K110" s="86">
        <v>10</v>
      </c>
      <c r="L110" s="86">
        <v>10</v>
      </c>
      <c r="M110" s="88">
        <v>5</v>
      </c>
      <c r="N110" s="361"/>
    </row>
    <row r="111" spans="1:14" s="362" customFormat="1" ht="12.75">
      <c r="A111" s="121">
        <v>4</v>
      </c>
      <c r="B111" s="203" t="s">
        <v>134</v>
      </c>
      <c r="C111" s="225" t="s">
        <v>11</v>
      </c>
      <c r="D111" s="87">
        <v>2</v>
      </c>
      <c r="E111" s="86">
        <v>1</v>
      </c>
      <c r="F111" s="86">
        <v>1</v>
      </c>
      <c r="G111" s="86">
        <v>0</v>
      </c>
      <c r="H111" s="86" t="s">
        <v>51</v>
      </c>
      <c r="I111" s="86" t="s">
        <v>81</v>
      </c>
      <c r="J111" s="86">
        <v>20</v>
      </c>
      <c r="K111" s="86">
        <v>10</v>
      </c>
      <c r="L111" s="86">
        <v>10</v>
      </c>
      <c r="M111" s="88">
        <v>5</v>
      </c>
      <c r="N111" s="361"/>
    </row>
    <row r="112" spans="1:14" s="362" customFormat="1" ht="12.75">
      <c r="A112" s="121">
        <v>5</v>
      </c>
      <c r="B112" s="203" t="s">
        <v>134</v>
      </c>
      <c r="C112" s="225" t="s">
        <v>11</v>
      </c>
      <c r="D112" s="87">
        <v>2</v>
      </c>
      <c r="E112" s="86">
        <v>1</v>
      </c>
      <c r="F112" s="86">
        <v>1</v>
      </c>
      <c r="G112" s="86">
        <v>0</v>
      </c>
      <c r="H112" s="86" t="s">
        <v>51</v>
      </c>
      <c r="I112" s="86" t="s">
        <v>81</v>
      </c>
      <c r="J112" s="86">
        <v>20</v>
      </c>
      <c r="K112" s="86">
        <v>10</v>
      </c>
      <c r="L112" s="86">
        <v>10</v>
      </c>
      <c r="M112" s="88">
        <v>5</v>
      </c>
      <c r="N112" s="361"/>
    </row>
    <row r="113" spans="1:14" s="362" customFormat="1" ht="12.75">
      <c r="A113" s="121">
        <v>6</v>
      </c>
      <c r="B113" s="203" t="s">
        <v>134</v>
      </c>
      <c r="C113" s="225" t="s">
        <v>11</v>
      </c>
      <c r="D113" s="87">
        <v>2</v>
      </c>
      <c r="E113" s="86">
        <v>1</v>
      </c>
      <c r="F113" s="86">
        <v>1</v>
      </c>
      <c r="G113" s="86">
        <v>0</v>
      </c>
      <c r="H113" s="86" t="s">
        <v>51</v>
      </c>
      <c r="I113" s="86" t="s">
        <v>81</v>
      </c>
      <c r="J113" s="86">
        <v>20</v>
      </c>
      <c r="K113" s="86">
        <v>10</v>
      </c>
      <c r="L113" s="86">
        <v>10</v>
      </c>
      <c r="M113" s="88">
        <v>5</v>
      </c>
      <c r="N113" s="361"/>
    </row>
    <row r="114" spans="1:14" s="362" customFormat="1" ht="12.75">
      <c r="A114" s="121">
        <v>7</v>
      </c>
      <c r="B114" s="203" t="s">
        <v>134</v>
      </c>
      <c r="C114" s="225" t="s">
        <v>11</v>
      </c>
      <c r="D114" s="87">
        <v>2</v>
      </c>
      <c r="E114" s="86">
        <v>1</v>
      </c>
      <c r="F114" s="86">
        <v>1</v>
      </c>
      <c r="G114" s="86">
        <v>0</v>
      </c>
      <c r="H114" s="86" t="s">
        <v>51</v>
      </c>
      <c r="I114" s="86" t="s">
        <v>81</v>
      </c>
      <c r="J114" s="86">
        <v>20</v>
      </c>
      <c r="K114" s="86">
        <v>10</v>
      </c>
      <c r="L114" s="86">
        <v>10</v>
      </c>
      <c r="M114" s="88">
        <v>5</v>
      </c>
      <c r="N114" s="361"/>
    </row>
    <row r="115" spans="1:14" s="362" customFormat="1" ht="12.75">
      <c r="A115" s="121">
        <v>8</v>
      </c>
      <c r="B115" s="203" t="s">
        <v>134</v>
      </c>
      <c r="C115" s="225" t="s">
        <v>11</v>
      </c>
      <c r="D115" s="87">
        <v>2</v>
      </c>
      <c r="E115" s="86">
        <v>1</v>
      </c>
      <c r="F115" s="86">
        <v>1</v>
      </c>
      <c r="G115" s="86">
        <v>0</v>
      </c>
      <c r="H115" s="86" t="s">
        <v>51</v>
      </c>
      <c r="I115" s="86" t="s">
        <v>81</v>
      </c>
      <c r="J115" s="86">
        <v>20</v>
      </c>
      <c r="K115" s="86">
        <v>10</v>
      </c>
      <c r="L115" s="86">
        <v>10</v>
      </c>
      <c r="M115" s="88">
        <v>5</v>
      </c>
      <c r="N115" s="361"/>
    </row>
    <row r="116" spans="1:14" s="362" customFormat="1" ht="12.75">
      <c r="A116" s="121">
        <v>9</v>
      </c>
      <c r="B116" s="203" t="s">
        <v>134</v>
      </c>
      <c r="C116" s="225" t="s">
        <v>11</v>
      </c>
      <c r="D116" s="87">
        <v>2</v>
      </c>
      <c r="E116" s="86">
        <v>1</v>
      </c>
      <c r="F116" s="86">
        <v>1</v>
      </c>
      <c r="G116" s="86">
        <v>0</v>
      </c>
      <c r="H116" s="86" t="s">
        <v>51</v>
      </c>
      <c r="I116" s="86" t="s">
        <v>81</v>
      </c>
      <c r="J116" s="86">
        <v>20</v>
      </c>
      <c r="K116" s="86">
        <v>10</v>
      </c>
      <c r="L116" s="86">
        <v>10</v>
      </c>
      <c r="M116" s="88">
        <v>5</v>
      </c>
      <c r="N116" s="361"/>
    </row>
    <row r="117" spans="1:14" s="362" customFormat="1" ht="12.75">
      <c r="A117" s="121">
        <v>10</v>
      </c>
      <c r="B117" s="203" t="s">
        <v>153</v>
      </c>
      <c r="C117" s="225" t="s">
        <v>11</v>
      </c>
      <c r="D117" s="87">
        <v>24</v>
      </c>
      <c r="E117" s="86">
        <v>1</v>
      </c>
      <c r="F117" s="86">
        <v>23</v>
      </c>
      <c r="G117" s="86">
        <v>4</v>
      </c>
      <c r="H117" s="86" t="s">
        <v>51</v>
      </c>
      <c r="I117" s="86" t="s">
        <v>81</v>
      </c>
      <c r="J117" s="86">
        <v>18</v>
      </c>
      <c r="K117" s="86"/>
      <c r="L117" s="86">
        <v>18</v>
      </c>
      <c r="M117" s="88">
        <v>7</v>
      </c>
      <c r="N117" s="361"/>
    </row>
    <row r="118" spans="1:14" s="362" customFormat="1" ht="9" customHeight="1" thickBot="1">
      <c r="A118" s="123"/>
      <c r="B118" s="205"/>
      <c r="C118" s="226"/>
      <c r="D118" s="76"/>
      <c r="E118" s="75"/>
      <c r="F118" s="75"/>
      <c r="G118" s="75"/>
      <c r="H118" s="75"/>
      <c r="I118" s="75"/>
      <c r="J118" s="75"/>
      <c r="K118" s="75"/>
      <c r="L118" s="75"/>
      <c r="M118" s="78"/>
      <c r="N118" s="361"/>
    </row>
    <row r="119" spans="1:14" s="362" customFormat="1" ht="13.5" thickBot="1">
      <c r="A119" s="111"/>
      <c r="B119" s="206" t="s">
        <v>50</v>
      </c>
      <c r="C119" s="134"/>
      <c r="D119" s="354">
        <f>SUM(D108:D118)</f>
        <v>44</v>
      </c>
      <c r="E119" s="354">
        <f>SUM(E108:E118)</f>
        <v>10</v>
      </c>
      <c r="F119" s="67">
        <f>SUM(F108:F118)</f>
        <v>34</v>
      </c>
      <c r="G119" s="67">
        <f>SUM(G108:G118)</f>
        <v>8</v>
      </c>
      <c r="H119" s="67" t="s">
        <v>43</v>
      </c>
      <c r="I119" s="69" t="s">
        <v>43</v>
      </c>
      <c r="J119" s="135">
        <f>SUM(J108:J118)</f>
        <v>196</v>
      </c>
      <c r="K119" s="67">
        <f>SUM(K109:K118)</f>
        <v>80</v>
      </c>
      <c r="L119" s="67">
        <f>SUM(L108:L118)</f>
        <v>116</v>
      </c>
      <c r="M119" s="69">
        <f>SUM(M108,M109,M110,M111,M112,M113,M114,M115,M116,M117)</f>
        <v>54</v>
      </c>
      <c r="N119" s="361"/>
    </row>
    <row r="120" spans="1:14" s="362" customFormat="1" ht="12.75">
      <c r="A120" s="210"/>
      <c r="B120" s="218" t="s">
        <v>90</v>
      </c>
      <c r="C120" s="227"/>
      <c r="D120" s="72">
        <v>8</v>
      </c>
      <c r="E120" s="72">
        <v>2</v>
      </c>
      <c r="F120" s="71">
        <v>6</v>
      </c>
      <c r="G120" s="71">
        <f>SUM(G108:G118)</f>
        <v>8</v>
      </c>
      <c r="H120" s="57" t="s">
        <v>43</v>
      </c>
      <c r="I120" s="59" t="s">
        <v>43</v>
      </c>
      <c r="J120" s="346">
        <v>36</v>
      </c>
      <c r="K120" s="71">
        <v>0</v>
      </c>
      <c r="L120" s="71">
        <v>36</v>
      </c>
      <c r="M120" s="73">
        <v>14</v>
      </c>
      <c r="N120" s="361"/>
    </row>
    <row r="121" spans="1:14" s="362" customFormat="1" ht="13.5" thickBot="1">
      <c r="A121" s="123"/>
      <c r="B121" s="220" t="s">
        <v>91</v>
      </c>
      <c r="C121" s="226"/>
      <c r="D121" s="63">
        <v>44</v>
      </c>
      <c r="E121" s="63">
        <v>10</v>
      </c>
      <c r="F121" s="62">
        <v>34</v>
      </c>
      <c r="G121" s="62">
        <v>0</v>
      </c>
      <c r="H121" s="77" t="s">
        <v>43</v>
      </c>
      <c r="I121" s="214" t="s">
        <v>43</v>
      </c>
      <c r="J121" s="215">
        <v>196</v>
      </c>
      <c r="K121" s="62">
        <v>80</v>
      </c>
      <c r="L121" s="62">
        <v>116</v>
      </c>
      <c r="M121" s="64">
        <v>54</v>
      </c>
      <c r="N121" s="361"/>
    </row>
    <row r="122" spans="1:14" s="362" customFormat="1" ht="13.5" thickBot="1">
      <c r="A122" s="111" t="s">
        <v>41</v>
      </c>
      <c r="B122" s="66" t="s">
        <v>14</v>
      </c>
      <c r="C122" s="66"/>
      <c r="D122" s="228"/>
      <c r="E122" s="228"/>
      <c r="F122" s="228"/>
      <c r="G122" s="228"/>
      <c r="H122" s="228"/>
      <c r="I122" s="228"/>
      <c r="J122" s="228"/>
      <c r="K122" s="228"/>
      <c r="L122" s="228"/>
      <c r="M122" s="229"/>
      <c r="N122" s="361"/>
    </row>
    <row r="123" spans="1:14" s="362" customFormat="1" ht="13.5" thickBot="1">
      <c r="A123" s="402" t="s">
        <v>97</v>
      </c>
      <c r="B123" s="408"/>
      <c r="C123" s="232" t="s">
        <v>10</v>
      </c>
      <c r="D123" s="233">
        <f>SUM(D95,D96,D97,D98,D103,D108,D109,D110)</f>
        <v>18</v>
      </c>
      <c r="E123" s="234">
        <f>SUM(E95,E96,E97,E98,E103,E108,E109,E110)</f>
        <v>8</v>
      </c>
      <c r="F123" s="234">
        <f>SUM(F95,F96,F97,F98,F103,F108,F109,F110)</f>
        <v>10</v>
      </c>
      <c r="G123" s="234">
        <v>4</v>
      </c>
      <c r="H123" s="235" t="s">
        <v>43</v>
      </c>
      <c r="I123" s="234" t="s">
        <v>43</v>
      </c>
      <c r="J123" s="230">
        <f>SUM(J95,J97,J97,J98,J103,J108,J109,J110)</f>
        <v>158</v>
      </c>
      <c r="K123" s="234">
        <f>SUM(K95,K96,K97,K98,K103,K109,K110)</f>
        <v>70</v>
      </c>
      <c r="L123" s="235">
        <f>SUM(L95,L96,L97,L98,L103,L108,L109,L110)</f>
        <v>88</v>
      </c>
      <c r="M123" s="231">
        <f>SUM(M95,M96,M97,M98,M103,M108,M109,M110)</f>
        <v>42</v>
      </c>
      <c r="N123" s="361"/>
    </row>
    <row r="124" spans="1:14" s="362" customFormat="1" ht="13.5" thickBot="1">
      <c r="A124" s="402" t="s">
        <v>98</v>
      </c>
      <c r="B124" s="408"/>
      <c r="C124" s="232" t="s">
        <v>11</v>
      </c>
      <c r="D124" s="233">
        <f>SUM(D111,D112,D113,D114,D115,D116,D117,,,,D118)</f>
        <v>36</v>
      </c>
      <c r="E124" s="234">
        <f>E120+SUM(E111,E112,E113,E114,E115,E116,E117)</f>
        <v>9</v>
      </c>
      <c r="F124" s="234">
        <f>SUM(F111,F112,F113,F114,F115,F116,F117,F118)</f>
        <v>29</v>
      </c>
      <c r="G124" s="234">
        <v>4</v>
      </c>
      <c r="H124" s="235" t="s">
        <v>43</v>
      </c>
      <c r="I124" s="234" t="s">
        <v>43</v>
      </c>
      <c r="J124" s="230">
        <f>SUM(J111,J112,J113,J114,J115,J116,J117)</f>
        <v>138</v>
      </c>
      <c r="K124" s="234">
        <f>SUM(K111,K112,K113,K114,K115,K116)</f>
        <v>60</v>
      </c>
      <c r="L124" s="235">
        <f>SUM(L111,L112,L113,L114,L115,L116,L117)</f>
        <v>78</v>
      </c>
      <c r="M124" s="231">
        <f>SUM(M111,M112,M113,M114,M115,M116,M117)</f>
        <v>37</v>
      </c>
      <c r="N124" s="361"/>
    </row>
    <row r="125" spans="1:14" s="362" customFormat="1" ht="13.5" thickBot="1">
      <c r="A125" s="26"/>
      <c r="B125" s="236"/>
      <c r="C125" s="237"/>
      <c r="D125" s="238"/>
      <c r="E125" s="238"/>
      <c r="F125" s="238"/>
      <c r="G125" s="19"/>
      <c r="H125" s="19"/>
      <c r="I125" s="19"/>
      <c r="J125" s="19"/>
      <c r="K125" s="19"/>
      <c r="L125" s="19"/>
      <c r="M125" s="239"/>
      <c r="N125" s="361"/>
    </row>
    <row r="126" spans="1:14" s="362" customFormat="1" ht="13.5" thickBot="1">
      <c r="A126" s="400" t="s">
        <v>99</v>
      </c>
      <c r="B126" s="409"/>
      <c r="C126" s="241" t="s">
        <v>43</v>
      </c>
      <c r="D126" s="233">
        <v>54</v>
      </c>
      <c r="E126" s="234">
        <f>SUM(E123,E124)</f>
        <v>17</v>
      </c>
      <c r="F126" s="234">
        <f>SUM(F123,F124)</f>
        <v>39</v>
      </c>
      <c r="G126" s="166">
        <v>8</v>
      </c>
      <c r="H126" s="164" t="s">
        <v>43</v>
      </c>
      <c r="I126" s="165" t="s">
        <v>43</v>
      </c>
      <c r="J126" s="186">
        <f>SUM(J123,J124)</f>
        <v>296</v>
      </c>
      <c r="K126" s="164">
        <f>SUM(K123,K124)</f>
        <v>130</v>
      </c>
      <c r="L126" s="164">
        <f>SUM(L123,L124)</f>
        <v>166</v>
      </c>
      <c r="M126" s="187">
        <f>SUM(M123,M124)</f>
        <v>79</v>
      </c>
      <c r="N126" s="361"/>
    </row>
    <row r="127" spans="1:14" s="362" customFormat="1" ht="4.5" customHeight="1">
      <c r="A127" s="238"/>
      <c r="B127" s="23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361"/>
    </row>
    <row r="128" spans="1:14" s="362" customFormat="1" ht="12.75">
      <c r="A128" s="237"/>
      <c r="B128" s="236" t="s">
        <v>47</v>
      </c>
      <c r="C128" s="237"/>
      <c r="D128" s="237"/>
      <c r="E128" s="237"/>
      <c r="F128" s="237"/>
      <c r="G128" s="28"/>
      <c r="H128" s="28"/>
      <c r="I128" s="28"/>
      <c r="J128" s="28"/>
      <c r="K128" s="28"/>
      <c r="L128" s="28"/>
      <c r="M128" s="28"/>
      <c r="N128" s="361"/>
    </row>
    <row r="129" spans="1:14" s="362" customFormat="1" ht="8.25" customHeight="1">
      <c r="A129" s="237"/>
      <c r="B129" s="236" t="s">
        <v>48</v>
      </c>
      <c r="C129" s="237"/>
      <c r="D129" s="237"/>
      <c r="E129" s="237"/>
      <c r="F129" s="237"/>
      <c r="G129" s="28"/>
      <c r="H129" s="28"/>
      <c r="I129" s="28"/>
      <c r="J129" s="28"/>
      <c r="K129" s="28"/>
      <c r="L129" s="28"/>
      <c r="M129" s="28"/>
      <c r="N129" s="361"/>
    </row>
    <row r="130" spans="1:14" s="362" customFormat="1" ht="6" customHeight="1">
      <c r="A130" s="237"/>
      <c r="B130" s="236"/>
      <c r="C130" s="237"/>
      <c r="D130" s="237"/>
      <c r="E130" s="237"/>
      <c r="F130" s="237"/>
      <c r="G130" s="28"/>
      <c r="H130" s="28"/>
      <c r="I130" s="28"/>
      <c r="J130" s="28"/>
      <c r="K130" s="28"/>
      <c r="L130" s="28"/>
      <c r="M130" s="28"/>
      <c r="N130" s="361"/>
    </row>
    <row r="131" spans="1:14" s="362" customFormat="1" ht="16.5" thickBot="1">
      <c r="A131" s="237"/>
      <c r="B131" s="395" t="s">
        <v>100</v>
      </c>
      <c r="C131" s="395"/>
      <c r="D131" s="395"/>
      <c r="E131" s="395"/>
      <c r="F131" s="237"/>
      <c r="G131" s="28"/>
      <c r="H131" s="28"/>
      <c r="I131" s="28"/>
      <c r="J131" s="28"/>
      <c r="K131" s="28"/>
      <c r="L131" s="28"/>
      <c r="M131" s="28"/>
      <c r="N131" s="361"/>
    </row>
    <row r="132" spans="1:14" s="362" customFormat="1" ht="13.5" thickBot="1">
      <c r="A132" s="156" t="s">
        <v>0</v>
      </c>
      <c r="B132" s="242"/>
      <c r="C132" s="157"/>
      <c r="D132" s="396" t="s">
        <v>35</v>
      </c>
      <c r="E132" s="397"/>
      <c r="F132" s="397"/>
      <c r="G132" s="245" t="s">
        <v>24</v>
      </c>
      <c r="H132" s="246"/>
      <c r="I132" s="247"/>
      <c r="J132" s="396" t="s">
        <v>38</v>
      </c>
      <c r="K132" s="397"/>
      <c r="L132" s="397"/>
      <c r="M132" s="398"/>
      <c r="N132" s="361"/>
    </row>
    <row r="133" spans="1:14" s="362" customFormat="1" ht="12.75">
      <c r="A133" s="156"/>
      <c r="B133" s="242" t="s">
        <v>15</v>
      </c>
      <c r="C133" s="244" t="s">
        <v>101</v>
      </c>
      <c r="D133" s="243" t="s">
        <v>2</v>
      </c>
      <c r="E133" s="245" t="s">
        <v>32</v>
      </c>
      <c r="F133" s="248" t="s">
        <v>18</v>
      </c>
      <c r="G133" s="249" t="s">
        <v>36</v>
      </c>
      <c r="H133" s="246" t="s">
        <v>102</v>
      </c>
      <c r="I133" s="250" t="s">
        <v>101</v>
      </c>
      <c r="J133" s="242" t="s">
        <v>2</v>
      </c>
      <c r="K133" s="399" t="s">
        <v>39</v>
      </c>
      <c r="L133" s="399"/>
      <c r="M133" s="251" t="s">
        <v>37</v>
      </c>
      <c r="N133" s="361"/>
    </row>
    <row r="134" spans="1:14" s="362" customFormat="1" ht="12.75">
      <c r="A134" s="26"/>
      <c r="B134" s="17" t="s">
        <v>3</v>
      </c>
      <c r="C134" s="238"/>
      <c r="D134" s="252"/>
      <c r="E134" s="253" t="s">
        <v>16</v>
      </c>
      <c r="F134" s="254" t="s">
        <v>21</v>
      </c>
      <c r="G134" s="253" t="s">
        <v>103</v>
      </c>
      <c r="H134" s="255"/>
      <c r="I134" s="256"/>
      <c r="J134" s="253"/>
      <c r="K134" s="257" t="s">
        <v>17</v>
      </c>
      <c r="L134" s="258" t="s">
        <v>104</v>
      </c>
      <c r="M134" s="259"/>
      <c r="N134" s="361"/>
    </row>
    <row r="135" spans="1:14" s="362" customFormat="1" ht="12.75">
      <c r="A135" s="26"/>
      <c r="B135" s="17"/>
      <c r="C135" s="237"/>
      <c r="D135" s="252"/>
      <c r="E135" s="253" t="s">
        <v>27</v>
      </c>
      <c r="F135" s="254" t="s">
        <v>19</v>
      </c>
      <c r="G135" s="253" t="s">
        <v>105</v>
      </c>
      <c r="H135" s="260"/>
      <c r="I135" s="256"/>
      <c r="J135" s="253"/>
      <c r="K135" s="260"/>
      <c r="L135" s="261"/>
      <c r="M135" s="262"/>
      <c r="N135" s="361"/>
    </row>
    <row r="136" spans="1:14" s="362" customFormat="1" ht="12.75">
      <c r="A136" s="26"/>
      <c r="B136" s="263"/>
      <c r="C136" s="264"/>
      <c r="D136" s="252"/>
      <c r="E136" s="253" t="s">
        <v>33</v>
      </c>
      <c r="F136" s="254"/>
      <c r="G136" s="253" t="s">
        <v>20</v>
      </c>
      <c r="H136" s="255"/>
      <c r="I136" s="237"/>
      <c r="J136" s="263"/>
      <c r="K136" s="260"/>
      <c r="L136" s="263"/>
      <c r="M136" s="265"/>
      <c r="N136" s="361"/>
    </row>
    <row r="137" spans="1:14" s="362" customFormat="1" ht="12.75">
      <c r="A137" s="26"/>
      <c r="B137" s="263"/>
      <c r="C137" s="264"/>
      <c r="D137" s="252"/>
      <c r="E137" s="253"/>
      <c r="F137" s="254"/>
      <c r="G137" s="253"/>
      <c r="H137" s="255"/>
      <c r="I137" s="237"/>
      <c r="J137" s="263"/>
      <c r="K137" s="260"/>
      <c r="L137" s="263"/>
      <c r="M137" s="265"/>
      <c r="N137" s="361"/>
    </row>
    <row r="138" spans="1:14" s="362" customFormat="1" ht="13.5" thickBot="1">
      <c r="A138" s="266"/>
      <c r="B138" s="267"/>
      <c r="C138" s="154"/>
      <c r="D138" s="268"/>
      <c r="E138" s="269"/>
      <c r="F138" s="270"/>
      <c r="G138" s="269"/>
      <c r="H138" s="271"/>
      <c r="I138" s="154"/>
      <c r="J138" s="267"/>
      <c r="K138" s="271"/>
      <c r="L138" s="267"/>
      <c r="M138" s="272"/>
      <c r="N138" s="361"/>
    </row>
    <row r="139" spans="1:14" s="362" customFormat="1" ht="16.5" thickBot="1">
      <c r="A139" s="400" t="s">
        <v>106</v>
      </c>
      <c r="B139" s="401"/>
      <c r="C139" s="273" t="s">
        <v>43</v>
      </c>
      <c r="D139" s="185">
        <f>SUM(D126,D73)</f>
        <v>120</v>
      </c>
      <c r="E139" s="234">
        <f>SUM(E126,E73)</f>
        <v>47.5</v>
      </c>
      <c r="F139" s="234">
        <f>SUM(F126,F73)</f>
        <v>74.5</v>
      </c>
      <c r="G139" s="234">
        <v>18</v>
      </c>
      <c r="H139" s="235" t="s">
        <v>43</v>
      </c>
      <c r="I139" s="234" t="s">
        <v>43</v>
      </c>
      <c r="J139" s="234">
        <f>SUM(J126,J73,)</f>
        <v>798</v>
      </c>
      <c r="K139" s="185">
        <f>SUM(K126,K73)</f>
        <v>388</v>
      </c>
      <c r="L139" s="185">
        <f>SUM(L126,L73)</f>
        <v>410</v>
      </c>
      <c r="M139" s="240">
        <f>SUM(M126,M73)</f>
        <v>332</v>
      </c>
      <c r="N139" s="361"/>
    </row>
    <row r="140" spans="1:14" s="362" customFormat="1" ht="16.5" thickBot="1">
      <c r="A140" s="402" t="s">
        <v>107</v>
      </c>
      <c r="B140" s="403"/>
      <c r="C140" s="274"/>
      <c r="D140" s="275"/>
      <c r="E140" s="275"/>
      <c r="F140" s="275"/>
      <c r="G140" s="275"/>
      <c r="H140" s="275"/>
      <c r="I140" s="275"/>
      <c r="J140" s="275"/>
      <c r="K140" s="275"/>
      <c r="L140" s="275"/>
      <c r="M140" s="231"/>
      <c r="N140" s="361"/>
    </row>
    <row r="141" spans="1:14" s="362" customFormat="1" ht="13.5" thickBot="1">
      <c r="A141" s="79" t="s">
        <v>7</v>
      </c>
      <c r="B141" s="276" t="s">
        <v>5</v>
      </c>
      <c r="C141" s="277"/>
      <c r="D141" s="81"/>
      <c r="E141" s="81"/>
      <c r="F141" s="81"/>
      <c r="G141" s="81"/>
      <c r="H141" s="81"/>
      <c r="I141" s="81"/>
      <c r="J141" s="81"/>
      <c r="K141" s="81"/>
      <c r="L141" s="81"/>
      <c r="M141" s="278"/>
      <c r="N141" s="361"/>
    </row>
    <row r="142" spans="1:14" s="362" customFormat="1" ht="13.5" thickBot="1">
      <c r="A142" s="111"/>
      <c r="B142" s="279" t="s">
        <v>50</v>
      </c>
      <c r="C142" s="67" t="s">
        <v>43</v>
      </c>
      <c r="D142" s="354">
        <f>SUM(D87,D20)</f>
        <v>4</v>
      </c>
      <c r="E142" s="354">
        <f>SUM(E87,E20)</f>
        <v>2</v>
      </c>
      <c r="F142" s="67">
        <f>SUM(F87,F20)</f>
        <v>2</v>
      </c>
      <c r="G142" s="67">
        <v>2</v>
      </c>
      <c r="H142" s="67" t="s">
        <v>43</v>
      </c>
      <c r="I142" s="67" t="s">
        <v>43</v>
      </c>
      <c r="J142" s="135">
        <v>60</v>
      </c>
      <c r="K142" s="67">
        <v>0</v>
      </c>
      <c r="L142" s="67">
        <v>60</v>
      </c>
      <c r="M142" s="69">
        <v>0</v>
      </c>
      <c r="N142" s="361"/>
    </row>
    <row r="143" spans="1:14" s="362" customFormat="1" ht="13.5" thickBot="1">
      <c r="A143" s="280"/>
      <c r="B143" s="52" t="s">
        <v>149</v>
      </c>
      <c r="C143" s="281" t="s">
        <v>43</v>
      </c>
      <c r="D143" s="282">
        <v>2</v>
      </c>
      <c r="E143" s="282">
        <v>1</v>
      </c>
      <c r="F143" s="277">
        <v>1</v>
      </c>
      <c r="G143" s="277">
        <v>2</v>
      </c>
      <c r="H143" s="281" t="s">
        <v>43</v>
      </c>
      <c r="I143" s="281" t="s">
        <v>43</v>
      </c>
      <c r="J143" s="283">
        <v>30</v>
      </c>
      <c r="K143" s="277">
        <v>0</v>
      </c>
      <c r="L143" s="277">
        <v>30</v>
      </c>
      <c r="M143" s="284">
        <v>0</v>
      </c>
      <c r="N143" s="361"/>
    </row>
    <row r="144" spans="1:14" s="362" customFormat="1" ht="13.5" thickBot="1">
      <c r="A144" s="285"/>
      <c r="B144" s="286" t="s">
        <v>150</v>
      </c>
      <c r="C144" s="67" t="s">
        <v>43</v>
      </c>
      <c r="D144" s="354">
        <v>2</v>
      </c>
      <c r="E144" s="354">
        <v>1</v>
      </c>
      <c r="F144" s="67">
        <v>1</v>
      </c>
      <c r="G144" s="67">
        <v>0</v>
      </c>
      <c r="H144" s="67" t="s">
        <v>43</v>
      </c>
      <c r="I144" s="67" t="s">
        <v>43</v>
      </c>
      <c r="J144" s="135">
        <v>30</v>
      </c>
      <c r="K144" s="67">
        <v>0</v>
      </c>
      <c r="L144" s="67">
        <v>30</v>
      </c>
      <c r="M144" s="69">
        <v>0</v>
      </c>
      <c r="N144" s="361"/>
    </row>
    <row r="145" spans="1:14" s="362" customFormat="1" ht="13.5" thickBot="1">
      <c r="A145" s="111" t="s">
        <v>8</v>
      </c>
      <c r="B145" s="287" t="s">
        <v>6</v>
      </c>
      <c r="C145" s="67"/>
      <c r="D145" s="68"/>
      <c r="E145" s="68"/>
      <c r="F145" s="68"/>
      <c r="G145" s="68"/>
      <c r="H145" s="67"/>
      <c r="I145" s="67"/>
      <c r="J145" s="68"/>
      <c r="K145" s="68"/>
      <c r="L145" s="68"/>
      <c r="M145" s="353"/>
      <c r="N145" s="361"/>
    </row>
    <row r="146" spans="1:14" s="362" customFormat="1" ht="13.5" thickBot="1">
      <c r="A146" s="111"/>
      <c r="B146" s="279" t="s">
        <v>50</v>
      </c>
      <c r="C146" s="288" t="s">
        <v>43</v>
      </c>
      <c r="D146" s="354">
        <f>SUM(D91,D28)</f>
        <v>10.5</v>
      </c>
      <c r="E146" s="354">
        <f>SUM(E87,E28)</f>
        <v>4.5</v>
      </c>
      <c r="F146" s="67">
        <f>SUM(F87,F28)</f>
        <v>6</v>
      </c>
      <c r="G146" s="67">
        <v>0</v>
      </c>
      <c r="H146" s="67" t="s">
        <v>43</v>
      </c>
      <c r="I146" s="67" t="s">
        <v>43</v>
      </c>
      <c r="J146" s="135">
        <f>SUM(J28,J91)</f>
        <v>88</v>
      </c>
      <c r="K146" s="67">
        <f>SUM(K28,K91)</f>
        <v>48</v>
      </c>
      <c r="L146" s="67">
        <f>SUM(L28,L91)</f>
        <v>40</v>
      </c>
      <c r="M146" s="69">
        <f>SUM(M28,M91)</f>
        <v>24.5</v>
      </c>
      <c r="N146" s="361"/>
    </row>
    <row r="147" spans="1:14" s="362" customFormat="1" ht="13.5" thickBot="1">
      <c r="A147" s="111"/>
      <c r="B147" s="279" t="s">
        <v>149</v>
      </c>
      <c r="C147" s="67" t="s">
        <v>43</v>
      </c>
      <c r="D147" s="354"/>
      <c r="E147" s="354"/>
      <c r="F147" s="67"/>
      <c r="G147" s="67"/>
      <c r="H147" s="67" t="s">
        <v>43</v>
      </c>
      <c r="I147" s="67" t="s">
        <v>43</v>
      </c>
      <c r="J147" s="135"/>
      <c r="K147" s="67"/>
      <c r="L147" s="67"/>
      <c r="M147" s="69"/>
      <c r="N147" s="361"/>
    </row>
    <row r="148" spans="1:14" s="362" customFormat="1" ht="13.5" thickBot="1">
      <c r="A148" s="79"/>
      <c r="B148" s="289" t="s">
        <v>150</v>
      </c>
      <c r="C148" s="277" t="s">
        <v>43</v>
      </c>
      <c r="D148" s="282"/>
      <c r="E148" s="282"/>
      <c r="F148" s="277"/>
      <c r="G148" s="277"/>
      <c r="H148" s="277" t="s">
        <v>43</v>
      </c>
      <c r="I148" s="277" t="s">
        <v>43</v>
      </c>
      <c r="J148" s="283"/>
      <c r="K148" s="277"/>
      <c r="L148" s="277"/>
      <c r="M148" s="284"/>
      <c r="N148" s="361"/>
    </row>
    <row r="149" spans="1:14" s="362" customFormat="1" ht="13.5" thickBot="1">
      <c r="A149" s="111" t="s">
        <v>10</v>
      </c>
      <c r="B149" s="279" t="s">
        <v>9</v>
      </c>
      <c r="C149" s="67"/>
      <c r="D149" s="68"/>
      <c r="E149" s="68"/>
      <c r="F149" s="68"/>
      <c r="G149" s="68"/>
      <c r="H149" s="68"/>
      <c r="I149" s="68"/>
      <c r="J149" s="68"/>
      <c r="K149" s="68"/>
      <c r="L149" s="68"/>
      <c r="M149" s="353"/>
      <c r="N149" s="361"/>
    </row>
    <row r="150" spans="1:14" s="362" customFormat="1" ht="13.5" thickBot="1">
      <c r="A150" s="111"/>
      <c r="B150" s="279" t="s">
        <v>50</v>
      </c>
      <c r="C150" s="67"/>
      <c r="D150" s="354">
        <f>SUM(D41,D99)</f>
        <v>27</v>
      </c>
      <c r="E150" s="354">
        <f>SUM(E41,E99)</f>
        <v>13.5</v>
      </c>
      <c r="F150" s="67">
        <f>SUM(F41,F99)</f>
        <v>13.5</v>
      </c>
      <c r="G150" s="67">
        <v>0</v>
      </c>
      <c r="H150" s="67" t="s">
        <v>43</v>
      </c>
      <c r="I150" s="69" t="s">
        <v>43</v>
      </c>
      <c r="J150" s="135">
        <f>SUM(J99,J41)</f>
        <v>188</v>
      </c>
      <c r="K150" s="67">
        <f>SUM(K41,K99)</f>
        <v>138</v>
      </c>
      <c r="L150" s="67">
        <f>SUM(L41,L99)</f>
        <v>50</v>
      </c>
      <c r="M150" s="69">
        <f>SUM(M41,M99)</f>
        <v>157.5</v>
      </c>
      <c r="N150" s="361"/>
    </row>
    <row r="151" spans="1:14" s="362" customFormat="1" ht="13.5" thickBot="1">
      <c r="A151" s="111"/>
      <c r="B151" s="279" t="s">
        <v>149</v>
      </c>
      <c r="C151" s="67" t="s">
        <v>43</v>
      </c>
      <c r="D151" s="354"/>
      <c r="E151" s="354"/>
      <c r="F151" s="67"/>
      <c r="G151" s="67"/>
      <c r="H151" s="67" t="s">
        <v>43</v>
      </c>
      <c r="I151" s="67" t="s">
        <v>43</v>
      </c>
      <c r="J151" s="135"/>
      <c r="K151" s="67"/>
      <c r="L151" s="67"/>
      <c r="M151" s="69"/>
      <c r="N151" s="361"/>
    </row>
    <row r="152" spans="1:14" s="362" customFormat="1" ht="13.5" thickBot="1">
      <c r="A152" s="79"/>
      <c r="B152" s="289" t="s">
        <v>150</v>
      </c>
      <c r="C152" s="277" t="s">
        <v>43</v>
      </c>
      <c r="D152" s="282"/>
      <c r="E152" s="282"/>
      <c r="F152" s="277"/>
      <c r="G152" s="277"/>
      <c r="H152" s="277" t="s">
        <v>43</v>
      </c>
      <c r="I152" s="277" t="s">
        <v>43</v>
      </c>
      <c r="J152" s="283"/>
      <c r="K152" s="277"/>
      <c r="L152" s="277"/>
      <c r="M152" s="284"/>
      <c r="N152" s="361"/>
    </row>
    <row r="153" spans="1:14" s="362" customFormat="1" ht="13.5" thickBot="1">
      <c r="A153" s="111" t="s">
        <v>11</v>
      </c>
      <c r="B153" s="279" t="s">
        <v>12</v>
      </c>
      <c r="C153" s="67"/>
      <c r="D153" s="68"/>
      <c r="E153" s="68"/>
      <c r="F153" s="68"/>
      <c r="G153" s="68"/>
      <c r="H153" s="68"/>
      <c r="I153" s="68"/>
      <c r="J153" s="68"/>
      <c r="K153" s="68"/>
      <c r="L153" s="68"/>
      <c r="M153" s="353"/>
      <c r="N153" s="361"/>
    </row>
    <row r="154" spans="1:14" s="362" customFormat="1" ht="13.5" thickBot="1">
      <c r="A154" s="111"/>
      <c r="B154" s="279" t="s">
        <v>50</v>
      </c>
      <c r="C154" s="67"/>
      <c r="D154" s="354">
        <f>SUM(D53,D104)</f>
        <v>18</v>
      </c>
      <c r="E154" s="354">
        <f>SUM(E53,E104)</f>
        <v>9</v>
      </c>
      <c r="F154" s="67">
        <f>SUM(F53,F104)</f>
        <v>9</v>
      </c>
      <c r="G154" s="67">
        <v>0</v>
      </c>
      <c r="H154" s="67" t="s">
        <v>43</v>
      </c>
      <c r="I154" s="69" t="s">
        <v>43</v>
      </c>
      <c r="J154" s="135">
        <f>SUM(J53,J103)</f>
        <v>178</v>
      </c>
      <c r="K154" s="67">
        <f>SUM(K53,K103)</f>
        <v>90</v>
      </c>
      <c r="L154" s="67">
        <f>SUM(L53,L103)</f>
        <v>88</v>
      </c>
      <c r="M154" s="69">
        <f>SUM(M53,M104)</f>
        <v>47</v>
      </c>
      <c r="N154" s="361"/>
    </row>
    <row r="155" spans="1:14" s="362" customFormat="1" ht="13.5" thickBot="1">
      <c r="A155" s="111"/>
      <c r="B155" s="279" t="s">
        <v>149</v>
      </c>
      <c r="C155" s="67" t="s">
        <v>43</v>
      </c>
      <c r="D155" s="354"/>
      <c r="E155" s="354"/>
      <c r="F155" s="67"/>
      <c r="G155" s="67"/>
      <c r="H155" s="67" t="s">
        <v>43</v>
      </c>
      <c r="I155" s="67" t="s">
        <v>43</v>
      </c>
      <c r="J155" s="135"/>
      <c r="K155" s="67"/>
      <c r="L155" s="67"/>
      <c r="M155" s="69"/>
      <c r="N155" s="361"/>
    </row>
    <row r="156" spans="1:14" s="362" customFormat="1" ht="13.5" thickBot="1">
      <c r="A156" s="79"/>
      <c r="B156" s="289" t="s">
        <v>150</v>
      </c>
      <c r="C156" s="277" t="s">
        <v>43</v>
      </c>
      <c r="D156" s="282"/>
      <c r="E156" s="282"/>
      <c r="F156" s="277"/>
      <c r="G156" s="277"/>
      <c r="H156" s="277" t="s">
        <v>43</v>
      </c>
      <c r="I156" s="277" t="s">
        <v>43</v>
      </c>
      <c r="J156" s="283"/>
      <c r="K156" s="277"/>
      <c r="L156" s="277"/>
      <c r="M156" s="284"/>
      <c r="N156" s="361"/>
    </row>
    <row r="157" spans="1:14" s="362" customFormat="1" ht="13.5" thickBot="1">
      <c r="A157" s="111" t="s">
        <v>40</v>
      </c>
      <c r="B157" s="279" t="s">
        <v>13</v>
      </c>
      <c r="C157" s="67"/>
      <c r="D157" s="68"/>
      <c r="E157" s="68"/>
      <c r="F157" s="68"/>
      <c r="G157" s="68"/>
      <c r="H157" s="68"/>
      <c r="I157" s="68"/>
      <c r="J157" s="68"/>
      <c r="K157" s="68"/>
      <c r="L157" s="68"/>
      <c r="M157" s="353"/>
      <c r="N157" s="361"/>
    </row>
    <row r="158" spans="1:14" s="362" customFormat="1" ht="13.5" thickBot="1">
      <c r="A158" s="111"/>
      <c r="B158" s="279" t="s">
        <v>50</v>
      </c>
      <c r="C158" s="67"/>
      <c r="D158" s="354">
        <f>SUM(D61,D119)</f>
        <v>56</v>
      </c>
      <c r="E158" s="354">
        <f>SUM(E61,E119)</f>
        <v>15</v>
      </c>
      <c r="F158" s="67">
        <f>SUM(F61,F119)</f>
        <v>41</v>
      </c>
      <c r="G158" s="67">
        <v>16</v>
      </c>
      <c r="H158" s="67" t="s">
        <v>43</v>
      </c>
      <c r="I158" s="69" t="s">
        <v>43</v>
      </c>
      <c r="J158" s="135">
        <f>SUM(J61,J119)</f>
        <v>272</v>
      </c>
      <c r="K158" s="67">
        <f>SUM(K61,K119)</f>
        <v>100</v>
      </c>
      <c r="L158" s="67">
        <f>SUM(L61,L119)</f>
        <v>172</v>
      </c>
      <c r="M158" s="69">
        <f>SUM(M61,M119)</f>
        <v>103</v>
      </c>
      <c r="N158" s="361"/>
    </row>
    <row r="159" spans="1:14" s="362" customFormat="1" ht="13.5" thickBot="1">
      <c r="A159" s="79"/>
      <c r="B159" s="52" t="s">
        <v>149</v>
      </c>
      <c r="C159" s="281" t="s">
        <v>43</v>
      </c>
      <c r="D159" s="282">
        <v>16</v>
      </c>
      <c r="E159" s="282">
        <v>5</v>
      </c>
      <c r="F159" s="277">
        <v>11</v>
      </c>
      <c r="G159" s="277">
        <v>16</v>
      </c>
      <c r="H159" s="281" t="s">
        <v>43</v>
      </c>
      <c r="I159" s="281" t="s">
        <v>43</v>
      </c>
      <c r="J159" s="283">
        <v>72</v>
      </c>
      <c r="K159" s="277">
        <v>0</v>
      </c>
      <c r="L159" s="277">
        <v>72</v>
      </c>
      <c r="M159" s="284">
        <v>53</v>
      </c>
      <c r="N159" s="361"/>
    </row>
    <row r="160" spans="1:14" s="362" customFormat="1" ht="13.5" thickBot="1">
      <c r="A160" s="111"/>
      <c r="B160" s="286" t="s">
        <v>150</v>
      </c>
      <c r="C160" s="67" t="s">
        <v>43</v>
      </c>
      <c r="D160" s="354">
        <f>SUM(D121,D61)</f>
        <v>56</v>
      </c>
      <c r="E160" s="354">
        <f>SUM(E119,E61)</f>
        <v>15</v>
      </c>
      <c r="F160" s="67">
        <f>SUM(F119,F61)</f>
        <v>41</v>
      </c>
      <c r="G160" s="67">
        <v>16</v>
      </c>
      <c r="H160" s="67" t="s">
        <v>43</v>
      </c>
      <c r="I160" s="67" t="s">
        <v>43</v>
      </c>
      <c r="J160" s="135">
        <f>SUM(J119,J61)</f>
        <v>272</v>
      </c>
      <c r="K160" s="67">
        <f>SUM(K121,K63)</f>
        <v>100</v>
      </c>
      <c r="L160" s="67">
        <f>SUM(L121,L63)</f>
        <v>172</v>
      </c>
      <c r="M160" s="69">
        <f>SUM(M121,M63)</f>
        <v>103</v>
      </c>
      <c r="N160" s="361"/>
    </row>
    <row r="161" spans="1:14" s="362" customFormat="1" ht="13.5" thickBot="1">
      <c r="A161" s="79" t="s">
        <v>41</v>
      </c>
      <c r="B161" s="333" t="s">
        <v>108</v>
      </c>
      <c r="C161" s="277"/>
      <c r="D161" s="81"/>
      <c r="E161" s="81"/>
      <c r="F161" s="81"/>
      <c r="G161" s="81"/>
      <c r="H161" s="81"/>
      <c r="I161" s="81"/>
      <c r="J161" s="81"/>
      <c r="K161" s="81"/>
      <c r="L161" s="81"/>
      <c r="M161" s="278"/>
      <c r="N161" s="361"/>
    </row>
    <row r="162" spans="1:14" s="362" customFormat="1" ht="13.5" thickBot="1">
      <c r="A162" s="291">
        <v>1</v>
      </c>
      <c r="B162" s="292" t="s">
        <v>22</v>
      </c>
      <c r="C162" s="67" t="s">
        <v>43</v>
      </c>
      <c r="D162" s="334">
        <v>0.25</v>
      </c>
      <c r="E162" s="334">
        <v>0.25</v>
      </c>
      <c r="F162" s="293"/>
      <c r="G162" s="293"/>
      <c r="H162" s="293" t="s">
        <v>43</v>
      </c>
      <c r="I162" s="293" t="s">
        <v>43</v>
      </c>
      <c r="J162" s="335">
        <v>2</v>
      </c>
      <c r="K162" s="293">
        <v>2</v>
      </c>
      <c r="L162" s="293"/>
      <c r="M162" s="294"/>
      <c r="N162" s="361"/>
    </row>
    <row r="163" spans="1:14" s="362" customFormat="1" ht="13.5" thickBot="1">
      <c r="A163" s="295">
        <v>2</v>
      </c>
      <c r="B163" s="296" t="s">
        <v>49</v>
      </c>
      <c r="C163" s="67" t="s">
        <v>43</v>
      </c>
      <c r="D163" s="297">
        <v>0.25</v>
      </c>
      <c r="E163" s="297">
        <v>0.25</v>
      </c>
      <c r="F163" s="298"/>
      <c r="G163" s="298"/>
      <c r="H163" s="298" t="s">
        <v>43</v>
      </c>
      <c r="I163" s="298" t="s">
        <v>43</v>
      </c>
      <c r="J163" s="299">
        <v>2</v>
      </c>
      <c r="K163" s="298">
        <v>2</v>
      </c>
      <c r="L163" s="298"/>
      <c r="M163" s="300"/>
      <c r="N163" s="361"/>
    </row>
    <row r="164" spans="1:14" s="362" customFormat="1" ht="13.5" thickBot="1">
      <c r="A164" s="295">
        <v>3</v>
      </c>
      <c r="B164" s="296" t="s">
        <v>23</v>
      </c>
      <c r="C164" s="67" t="s">
        <v>43</v>
      </c>
      <c r="D164" s="297">
        <v>0.5</v>
      </c>
      <c r="E164" s="297">
        <v>0.5</v>
      </c>
      <c r="F164" s="298"/>
      <c r="G164" s="298"/>
      <c r="H164" s="298" t="s">
        <v>43</v>
      </c>
      <c r="I164" s="298" t="s">
        <v>43</v>
      </c>
      <c r="J164" s="299">
        <v>4</v>
      </c>
      <c r="K164" s="298">
        <v>4</v>
      </c>
      <c r="L164" s="298"/>
      <c r="M164" s="300"/>
      <c r="N164" s="361"/>
    </row>
    <row r="165" spans="1:14" s="362" customFormat="1" ht="26.25" thickBot="1">
      <c r="A165" s="301">
        <v>4</v>
      </c>
      <c r="B165" s="302" t="s">
        <v>148</v>
      </c>
      <c r="C165" s="67" t="s">
        <v>43</v>
      </c>
      <c r="D165" s="303">
        <v>0.5</v>
      </c>
      <c r="E165" s="303">
        <v>0.5</v>
      </c>
      <c r="F165" s="304"/>
      <c r="G165" s="304"/>
      <c r="H165" s="304" t="s">
        <v>43</v>
      </c>
      <c r="I165" s="304" t="s">
        <v>43</v>
      </c>
      <c r="J165" s="305">
        <v>4</v>
      </c>
      <c r="K165" s="304">
        <v>4</v>
      </c>
      <c r="L165" s="304"/>
      <c r="M165" s="306"/>
      <c r="N165" s="361"/>
    </row>
    <row r="166" spans="1:14" s="362" customFormat="1" ht="13.5" thickBot="1">
      <c r="A166" s="290" t="s">
        <v>42</v>
      </c>
      <c r="B166" s="48"/>
      <c r="C166" s="133"/>
      <c r="D166" s="133">
        <v>3</v>
      </c>
      <c r="E166" s="133"/>
      <c r="F166" s="133"/>
      <c r="G166" s="133">
        <v>3</v>
      </c>
      <c r="H166" s="133"/>
      <c r="I166" s="133"/>
      <c r="J166" s="133">
        <v>160</v>
      </c>
      <c r="K166" s="133"/>
      <c r="L166" s="133">
        <v>160</v>
      </c>
      <c r="M166" s="307"/>
      <c r="N166" s="361"/>
    </row>
    <row r="167" spans="1:14" s="362" customFormat="1" ht="12.75">
      <c r="A167" s="308"/>
      <c r="B167" s="308"/>
      <c r="C167" s="345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61"/>
    </row>
    <row r="168" spans="1:13" s="362" customFormat="1" ht="13.5" thickBot="1">
      <c r="A168" s="309"/>
      <c r="B168" s="309"/>
      <c r="C168" s="345"/>
      <c r="D168" s="308"/>
      <c r="E168" s="308"/>
      <c r="F168" s="308"/>
      <c r="G168" s="308"/>
      <c r="H168" s="308"/>
      <c r="I168" s="308"/>
      <c r="J168" s="308"/>
      <c r="K168" s="308"/>
      <c r="L168" s="308"/>
      <c r="M168" s="308"/>
    </row>
    <row r="169" spans="1:16" s="362" customFormat="1" ht="13.5" thickBot="1">
      <c r="A169" s="310" t="s">
        <v>7</v>
      </c>
      <c r="B169" s="50" t="s">
        <v>109</v>
      </c>
      <c r="C169" s="116"/>
      <c r="D169" s="390" t="s">
        <v>110</v>
      </c>
      <c r="E169" s="391"/>
      <c r="F169" s="392" t="s">
        <v>111</v>
      </c>
      <c r="G169" s="391"/>
      <c r="H169" s="80"/>
      <c r="I169" s="310" t="s">
        <v>8</v>
      </c>
      <c r="J169" s="311" t="s">
        <v>112</v>
      </c>
      <c r="K169" s="312"/>
      <c r="L169" s="312"/>
      <c r="M169" s="313"/>
      <c r="N169" s="309"/>
      <c r="O169" s="309"/>
      <c r="P169" s="309"/>
    </row>
    <row r="170" spans="1:16" s="362" customFormat="1" ht="12.75">
      <c r="A170" s="50"/>
      <c r="B170" s="341" t="s">
        <v>113</v>
      </c>
      <c r="C170" s="116"/>
      <c r="D170" s="342" t="s">
        <v>24</v>
      </c>
      <c r="E170" s="117" t="s">
        <v>114</v>
      </c>
      <c r="F170" s="350" t="s">
        <v>24</v>
      </c>
      <c r="G170" s="343" t="s">
        <v>114</v>
      </c>
      <c r="H170" s="91"/>
      <c r="I170" s="315"/>
      <c r="J170" s="316" t="s">
        <v>115</v>
      </c>
      <c r="K170" s="317"/>
      <c r="L170" s="317"/>
      <c r="M170" s="318" t="s">
        <v>114</v>
      </c>
      <c r="O170" s="368"/>
      <c r="P170" s="368"/>
    </row>
    <row r="171" spans="1:16" s="362" customFormat="1" ht="13.5" thickBot="1">
      <c r="A171" s="47"/>
      <c r="B171" s="319" t="s">
        <v>116</v>
      </c>
      <c r="C171" s="129"/>
      <c r="D171" s="314" t="s">
        <v>117</v>
      </c>
      <c r="E171" s="320"/>
      <c r="F171" s="91" t="s">
        <v>111</v>
      </c>
      <c r="G171" s="320"/>
      <c r="H171" s="91"/>
      <c r="I171" s="315"/>
      <c r="J171" s="321" t="s">
        <v>118</v>
      </c>
      <c r="K171" s="322"/>
      <c r="L171" s="322"/>
      <c r="M171" s="320"/>
      <c r="O171" s="309"/>
      <c r="P171" s="309"/>
    </row>
    <row r="172" spans="1:13" s="362" customFormat="1" ht="13.5" thickBot="1">
      <c r="A172" s="47"/>
      <c r="B172" s="323" t="s">
        <v>119</v>
      </c>
      <c r="C172" s="112"/>
      <c r="D172" s="132">
        <v>120</v>
      </c>
      <c r="E172" s="369">
        <v>100</v>
      </c>
      <c r="F172" s="112">
        <v>3012.5</v>
      </c>
      <c r="G172" s="369">
        <v>100</v>
      </c>
      <c r="H172" s="91"/>
      <c r="I172" s="393" t="s">
        <v>120</v>
      </c>
      <c r="J172" s="394"/>
      <c r="K172" s="394"/>
      <c r="L172" s="394"/>
      <c r="M172" s="324"/>
    </row>
    <row r="173" spans="1:13" s="362" customFormat="1" ht="14.25">
      <c r="A173" s="315">
        <v>1</v>
      </c>
      <c r="B173" s="325" t="s">
        <v>121</v>
      </c>
      <c r="C173" s="345"/>
      <c r="D173" s="344">
        <f>SUM(E142,E146,E150,E154,E158,E162:E165)</f>
        <v>45.5</v>
      </c>
      <c r="E173" s="370">
        <f>D173/D172*100</f>
        <v>37.916666666666664</v>
      </c>
      <c r="F173" s="345">
        <f>SUM(J139,M139)</f>
        <v>1130</v>
      </c>
      <c r="G173" s="370">
        <f>F173/F172*100</f>
        <v>37.510373443983404</v>
      </c>
      <c r="H173" s="91"/>
      <c r="I173" s="89">
        <v>1</v>
      </c>
      <c r="J173" s="91" t="s">
        <v>122</v>
      </c>
      <c r="K173" s="91"/>
      <c r="L173" s="91"/>
      <c r="M173" s="94">
        <v>100</v>
      </c>
    </row>
    <row r="174" spans="1:13" s="362" customFormat="1" ht="14.25">
      <c r="A174" s="210"/>
      <c r="B174" s="326" t="s">
        <v>123</v>
      </c>
      <c r="C174" s="347"/>
      <c r="D174" s="371"/>
      <c r="E174" s="73"/>
      <c r="F174" s="347"/>
      <c r="G174" s="73"/>
      <c r="H174" s="91"/>
      <c r="I174" s="106"/>
      <c r="J174" s="91"/>
      <c r="K174" s="91"/>
      <c r="L174" s="91"/>
      <c r="M174" s="320"/>
    </row>
    <row r="175" spans="1:13" s="362" customFormat="1" ht="14.25">
      <c r="A175" s="327">
        <v>2</v>
      </c>
      <c r="B175" s="328" t="s">
        <v>124</v>
      </c>
      <c r="C175" s="329"/>
      <c r="D175" s="372">
        <v>11</v>
      </c>
      <c r="E175" s="373">
        <f>D175/D172*100</f>
        <v>9.166666666666666</v>
      </c>
      <c r="F175" s="329">
        <v>88</v>
      </c>
      <c r="G175" s="373">
        <f>F175/F172*100</f>
        <v>2.9211618257261414</v>
      </c>
      <c r="H175" s="91"/>
      <c r="I175" s="106" t="s">
        <v>125</v>
      </c>
      <c r="J175" s="91"/>
      <c r="K175" s="91"/>
      <c r="L175" s="91"/>
      <c r="M175" s="320"/>
    </row>
    <row r="176" spans="1:13" s="362" customFormat="1" ht="14.25">
      <c r="A176" s="204">
        <v>3</v>
      </c>
      <c r="B176" s="330" t="s">
        <v>126</v>
      </c>
      <c r="C176" s="118"/>
      <c r="D176" s="215"/>
      <c r="E176" s="64"/>
      <c r="F176" s="118"/>
      <c r="G176" s="64"/>
      <c r="H176" s="91"/>
      <c r="I176" s="106"/>
      <c r="J176" s="384"/>
      <c r="K176" s="385"/>
      <c r="L176" s="385"/>
      <c r="M176" s="320"/>
    </row>
    <row r="177" spans="1:13" s="362" customFormat="1" ht="14.25">
      <c r="A177" s="210"/>
      <c r="B177" s="326" t="s">
        <v>127</v>
      </c>
      <c r="C177" s="347"/>
      <c r="D177" s="346">
        <v>18</v>
      </c>
      <c r="E177" s="374">
        <f>D177/D172*100</f>
        <v>15</v>
      </c>
      <c r="F177" s="347">
        <v>102</v>
      </c>
      <c r="G177" s="374">
        <f>F177/F172*100</f>
        <v>3.3858921161825726</v>
      </c>
      <c r="H177" s="91"/>
      <c r="I177" s="106"/>
      <c r="J177" s="384"/>
      <c r="K177" s="385"/>
      <c r="L177" s="385"/>
      <c r="M177" s="320"/>
    </row>
    <row r="178" spans="1:13" s="362" customFormat="1" ht="14.25">
      <c r="A178" s="204">
        <v>4</v>
      </c>
      <c r="B178" s="330" t="s">
        <v>128</v>
      </c>
      <c r="C178" s="118"/>
      <c r="D178" s="215">
        <v>1.5</v>
      </c>
      <c r="E178" s="370">
        <f>D178/D172*100</f>
        <v>1.25</v>
      </c>
      <c r="F178" s="118">
        <v>12</v>
      </c>
      <c r="G178" s="370">
        <f>F178/F172*100</f>
        <v>0.3983402489626556</v>
      </c>
      <c r="H178" s="91"/>
      <c r="I178" s="106"/>
      <c r="J178" s="384"/>
      <c r="K178" s="385"/>
      <c r="L178" s="385"/>
      <c r="M178" s="320"/>
    </row>
    <row r="179" spans="1:13" s="362" customFormat="1" ht="14.25">
      <c r="A179" s="210"/>
      <c r="B179" s="326" t="s">
        <v>129</v>
      </c>
      <c r="C179" s="347"/>
      <c r="D179" s="346"/>
      <c r="E179" s="73"/>
      <c r="F179" s="347"/>
      <c r="G179" s="73"/>
      <c r="H179" s="91"/>
      <c r="I179" s="106"/>
      <c r="J179" s="384"/>
      <c r="K179" s="385"/>
      <c r="L179" s="385"/>
      <c r="M179" s="320"/>
    </row>
    <row r="180" spans="1:13" s="362" customFormat="1" ht="14.25">
      <c r="A180" s="121">
        <v>5</v>
      </c>
      <c r="B180" s="328" t="s">
        <v>130</v>
      </c>
      <c r="C180" s="329"/>
      <c r="D180" s="372">
        <f>SUM(D22,D63,D121)</f>
        <v>58</v>
      </c>
      <c r="E180" s="373">
        <f>D180/D172*100</f>
        <v>48.333333333333336</v>
      </c>
      <c r="F180" s="329">
        <f>SUM(J160,J144)</f>
        <v>302</v>
      </c>
      <c r="G180" s="373">
        <f>F180/F172*100</f>
        <v>10.024896265560166</v>
      </c>
      <c r="H180" s="91"/>
      <c r="I180" s="106"/>
      <c r="J180" s="384"/>
      <c r="K180" s="385"/>
      <c r="L180" s="385"/>
      <c r="M180" s="320"/>
    </row>
    <row r="181" spans="1:13" s="362" customFormat="1" ht="14.25">
      <c r="A181" s="121">
        <v>6</v>
      </c>
      <c r="B181" s="328" t="s">
        <v>131</v>
      </c>
      <c r="C181" s="329"/>
      <c r="D181" s="372">
        <v>3</v>
      </c>
      <c r="E181" s="373">
        <f>D181/D172*100</f>
        <v>2.5</v>
      </c>
      <c r="F181" s="329">
        <v>160</v>
      </c>
      <c r="G181" s="373">
        <f>F181/F172*100</f>
        <v>5.3112033195020745</v>
      </c>
      <c r="H181" s="308"/>
      <c r="I181" s="70"/>
      <c r="J181" s="386"/>
      <c r="K181" s="387"/>
      <c r="L181" s="387"/>
      <c r="M181" s="331"/>
    </row>
    <row r="182" spans="1:13" s="362" customFormat="1" ht="15" thickBot="1">
      <c r="A182" s="315">
        <v>7</v>
      </c>
      <c r="B182" s="330" t="s">
        <v>132</v>
      </c>
      <c r="C182" s="118"/>
      <c r="D182" s="344">
        <v>0</v>
      </c>
      <c r="E182" s="86">
        <v>0</v>
      </c>
      <c r="F182" s="345">
        <v>0</v>
      </c>
      <c r="G182" s="88">
        <v>0</v>
      </c>
      <c r="H182" s="308"/>
      <c r="I182" s="388" t="s">
        <v>133</v>
      </c>
      <c r="J182" s="389"/>
      <c r="K182" s="389"/>
      <c r="L182" s="389"/>
      <c r="M182" s="332"/>
    </row>
    <row r="183" spans="1:13" s="362" customFormat="1" ht="12.75">
      <c r="A183" s="84">
        <v>8</v>
      </c>
      <c r="B183" s="380" t="s">
        <v>155</v>
      </c>
      <c r="C183" s="381"/>
      <c r="D183" s="86">
        <v>2</v>
      </c>
      <c r="E183" s="375">
        <f>D183/D172*100</f>
        <v>1.6666666666666667</v>
      </c>
      <c r="F183" s="87">
        <v>30</v>
      </c>
      <c r="G183" s="373">
        <f>F183/F172*100</f>
        <v>0.9958506224066389</v>
      </c>
      <c r="H183" s="308"/>
      <c r="I183" s="308"/>
      <c r="J183" s="308"/>
      <c r="K183" s="308"/>
      <c r="L183" s="308"/>
      <c r="M183" s="308"/>
    </row>
    <row r="184" spans="1:13" s="362" customFormat="1" ht="12.75" customHeight="1" thickBot="1">
      <c r="A184" s="60">
        <v>9</v>
      </c>
      <c r="B184" s="382" t="s">
        <v>156</v>
      </c>
      <c r="C184" s="383"/>
      <c r="D184" s="376">
        <v>0</v>
      </c>
      <c r="E184" s="377">
        <f>D184/D172*100</f>
        <v>0</v>
      </c>
      <c r="F184" s="378">
        <v>0</v>
      </c>
      <c r="G184" s="379">
        <f>F184/F172*100</f>
        <v>0</v>
      </c>
      <c r="H184" s="308"/>
      <c r="I184" s="308"/>
      <c r="J184" s="308"/>
      <c r="K184" s="308"/>
      <c r="L184" s="308"/>
      <c r="M184" s="308"/>
    </row>
    <row r="185" spans="1:13" s="361" customFormat="1" ht="12.75">
      <c r="A185" s="91"/>
      <c r="B185" s="340"/>
      <c r="C185" s="340"/>
      <c r="D185" s="340"/>
      <c r="E185" s="340"/>
      <c r="F185" s="340"/>
      <c r="G185" s="340"/>
      <c r="H185" s="91"/>
      <c r="I185" s="91"/>
      <c r="J185" s="91"/>
      <c r="K185" s="91"/>
      <c r="L185" s="91"/>
      <c r="M185" s="91"/>
    </row>
    <row r="186" spans="1:14" s="362" customFormat="1" ht="15.75">
      <c r="A186" s="308"/>
      <c r="B186" s="338" t="s">
        <v>151</v>
      </c>
      <c r="C186" s="308"/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61"/>
    </row>
    <row r="187" spans="1:14" s="362" customFormat="1" ht="15.75">
      <c r="A187" s="308"/>
      <c r="B187" s="33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61"/>
    </row>
    <row r="188" spans="1:14" s="362" customFormat="1" ht="15.75">
      <c r="A188" s="80"/>
      <c r="B188" s="339" t="s">
        <v>147</v>
      </c>
      <c r="C188" s="308"/>
      <c r="D188" s="308"/>
      <c r="E188" s="308"/>
      <c r="F188" s="308"/>
      <c r="G188" s="308"/>
      <c r="H188" s="308"/>
      <c r="I188" s="308"/>
      <c r="J188" s="308"/>
      <c r="K188" s="308"/>
      <c r="L188" s="308"/>
      <c r="M188" s="308"/>
      <c r="N188" s="361"/>
    </row>
    <row r="189" spans="1:14" s="362" customFormat="1" ht="12.75">
      <c r="A189" s="91">
        <v>1</v>
      </c>
      <c r="B189" s="91" t="s">
        <v>145</v>
      </c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61"/>
    </row>
    <row r="190" spans="1:14" s="362" customFormat="1" ht="12.75">
      <c r="A190" s="91">
        <v>2</v>
      </c>
      <c r="B190" s="91" t="s">
        <v>146</v>
      </c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61"/>
    </row>
    <row r="191" spans="1:14" s="362" customFormat="1" ht="12.75">
      <c r="A191" s="91"/>
      <c r="B191" s="91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61"/>
    </row>
    <row r="192" spans="1:14" s="362" customFormat="1" ht="15.75">
      <c r="A192" s="80"/>
      <c r="B192" s="339" t="s">
        <v>144</v>
      </c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61"/>
    </row>
    <row r="193" spans="1:14" s="362" customFormat="1" ht="12.75">
      <c r="A193" s="91">
        <v>1</v>
      </c>
      <c r="B193" s="91" t="s">
        <v>136</v>
      </c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61"/>
    </row>
    <row r="194" spans="1:14" s="362" customFormat="1" ht="12.75">
      <c r="A194" s="91">
        <v>2</v>
      </c>
      <c r="B194" s="91" t="s">
        <v>137</v>
      </c>
      <c r="C194" s="308"/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61"/>
    </row>
    <row r="195" spans="1:14" s="362" customFormat="1" ht="12.75">
      <c r="A195" s="91">
        <v>3</v>
      </c>
      <c r="B195" s="91" t="s">
        <v>138</v>
      </c>
      <c r="C195" s="308"/>
      <c r="D195" s="308"/>
      <c r="E195" s="308"/>
      <c r="F195" s="308"/>
      <c r="G195" s="308"/>
      <c r="H195" s="308"/>
      <c r="I195" s="308"/>
      <c r="J195" s="308"/>
      <c r="K195" s="308"/>
      <c r="L195" s="308"/>
      <c r="M195" s="308"/>
      <c r="N195" s="361"/>
    </row>
    <row r="196" spans="1:14" s="362" customFormat="1" ht="12.75">
      <c r="A196" s="91">
        <v>4</v>
      </c>
      <c r="B196" s="91" t="s">
        <v>139</v>
      </c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61"/>
    </row>
    <row r="197" spans="1:14" s="362" customFormat="1" ht="12.75">
      <c r="A197" s="91">
        <v>5</v>
      </c>
      <c r="B197" s="91" t="s">
        <v>140</v>
      </c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61"/>
    </row>
    <row r="198" spans="1:14" s="362" customFormat="1" ht="12.75">
      <c r="A198" s="91">
        <v>6</v>
      </c>
      <c r="B198" s="91" t="s">
        <v>141</v>
      </c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61"/>
    </row>
    <row r="199" spans="1:14" s="362" customFormat="1" ht="12.75">
      <c r="A199" s="91">
        <v>7</v>
      </c>
      <c r="B199" s="91" t="s">
        <v>142</v>
      </c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61"/>
    </row>
    <row r="200" spans="1:14" s="362" customFormat="1" ht="12.75">
      <c r="A200" s="91">
        <v>8</v>
      </c>
      <c r="B200" s="91" t="s">
        <v>143</v>
      </c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61"/>
    </row>
    <row r="201" spans="1:14" s="362" customFormat="1" ht="12.75">
      <c r="A201" s="308">
        <v>9</v>
      </c>
      <c r="B201" s="308" t="s">
        <v>152</v>
      </c>
      <c r="C201" s="308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361"/>
    </row>
    <row r="202" spans="1:14" s="362" customFormat="1" ht="12.75">
      <c r="A202" s="308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61"/>
    </row>
    <row r="203" spans="1:14" s="362" customFormat="1" ht="12.75">
      <c r="A203" s="308"/>
      <c r="B203" s="308"/>
      <c r="C203" s="308"/>
      <c r="D203" s="308"/>
      <c r="E203" s="308"/>
      <c r="F203" s="308"/>
      <c r="G203" s="308"/>
      <c r="H203" s="308"/>
      <c r="I203" s="308"/>
      <c r="J203" s="308"/>
      <c r="K203" s="308"/>
      <c r="L203" s="308"/>
      <c r="M203" s="308"/>
      <c r="N203" s="361"/>
    </row>
    <row r="204" spans="1:14" s="362" customFormat="1" ht="12.75">
      <c r="A204" s="308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61"/>
    </row>
    <row r="205" spans="1:14" s="362" customFormat="1" ht="12.75">
      <c r="A205" s="308"/>
      <c r="B205" s="308"/>
      <c r="C205" s="308"/>
      <c r="D205" s="308"/>
      <c r="E205" s="308"/>
      <c r="F205" s="308"/>
      <c r="G205" s="308"/>
      <c r="H205" s="308"/>
      <c r="I205" s="308"/>
      <c r="J205" s="308"/>
      <c r="K205" s="308"/>
      <c r="L205" s="308"/>
      <c r="M205" s="308"/>
      <c r="N205" s="361"/>
    </row>
    <row r="206" spans="1:14" s="362" customFormat="1" ht="12.75">
      <c r="A206" s="308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61"/>
    </row>
    <row r="207" spans="1:14" s="362" customFormat="1" ht="12.75">
      <c r="A207" s="308"/>
      <c r="B207" s="308"/>
      <c r="C207" s="308"/>
      <c r="D207" s="308"/>
      <c r="E207" s="308"/>
      <c r="F207" s="308"/>
      <c r="G207" s="308"/>
      <c r="H207" s="308"/>
      <c r="I207" s="308"/>
      <c r="J207" s="308"/>
      <c r="K207" s="308"/>
      <c r="L207" s="308"/>
      <c r="M207" s="308"/>
      <c r="N207" s="361"/>
    </row>
    <row r="208" spans="1:14" s="362" customFormat="1" ht="12.75">
      <c r="A208" s="308"/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61"/>
    </row>
    <row r="209" spans="1:14" s="362" customFormat="1" ht="12.75">
      <c r="A209" s="308"/>
      <c r="B209" s="308"/>
      <c r="C209" s="308"/>
      <c r="D209" s="308"/>
      <c r="E209" s="308"/>
      <c r="F209" s="308"/>
      <c r="G209" s="308"/>
      <c r="H209" s="308"/>
      <c r="I209" s="308"/>
      <c r="J209" s="308"/>
      <c r="K209" s="308"/>
      <c r="L209" s="308"/>
      <c r="M209" s="308"/>
      <c r="N209" s="361"/>
    </row>
    <row r="210" spans="1:14" s="362" customFormat="1" ht="12.75">
      <c r="A210" s="308"/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61"/>
    </row>
    <row r="211" spans="1:14" s="362" customFormat="1" ht="12.75">
      <c r="A211" s="308"/>
      <c r="B211" s="308"/>
      <c r="C211" s="308"/>
      <c r="D211" s="308"/>
      <c r="E211" s="308"/>
      <c r="F211" s="308"/>
      <c r="G211" s="308"/>
      <c r="H211" s="308"/>
      <c r="I211" s="308"/>
      <c r="J211" s="308"/>
      <c r="K211" s="308"/>
      <c r="L211" s="308"/>
      <c r="M211" s="308"/>
      <c r="N211" s="361"/>
    </row>
    <row r="212" spans="1:14" s="362" customFormat="1" ht="12.75">
      <c r="A212" s="308"/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61"/>
    </row>
    <row r="213" spans="1:14" s="362" customFormat="1" ht="12.75">
      <c r="A213" s="308"/>
      <c r="B213" s="308"/>
      <c r="C213" s="308"/>
      <c r="D213" s="308"/>
      <c r="E213" s="308"/>
      <c r="F213" s="308"/>
      <c r="G213" s="308"/>
      <c r="H213" s="308"/>
      <c r="I213" s="308"/>
      <c r="J213" s="308"/>
      <c r="K213" s="308"/>
      <c r="L213" s="308"/>
      <c r="M213" s="308"/>
      <c r="N213" s="361"/>
    </row>
    <row r="214" spans="1:14" s="362" customFormat="1" ht="12.75">
      <c r="A214" s="308"/>
      <c r="B214" s="308"/>
      <c r="C214" s="308"/>
      <c r="D214" s="308"/>
      <c r="E214" s="308"/>
      <c r="F214" s="308"/>
      <c r="G214" s="308"/>
      <c r="H214" s="308"/>
      <c r="I214" s="308"/>
      <c r="J214" s="308"/>
      <c r="K214" s="308"/>
      <c r="L214" s="308"/>
      <c r="M214" s="308"/>
      <c r="N214" s="361"/>
    </row>
    <row r="215" spans="1:14" s="362" customFormat="1" ht="12.75">
      <c r="A215" s="308"/>
      <c r="B215" s="308"/>
      <c r="C215" s="308"/>
      <c r="D215" s="308"/>
      <c r="E215" s="308"/>
      <c r="F215" s="308"/>
      <c r="G215" s="308"/>
      <c r="H215" s="308"/>
      <c r="I215" s="308"/>
      <c r="J215" s="308"/>
      <c r="K215" s="308"/>
      <c r="L215" s="308"/>
      <c r="M215" s="308"/>
      <c r="N215" s="361"/>
    </row>
    <row r="216" spans="1:14" s="362" customFormat="1" ht="12.75">
      <c r="A216" s="308"/>
      <c r="B216" s="308"/>
      <c r="C216" s="308"/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  <c r="N216" s="361"/>
    </row>
    <row r="217" spans="1:14" s="362" customFormat="1" ht="12.75">
      <c r="A217" s="308"/>
      <c r="B217" s="30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  <c r="N217" s="361"/>
    </row>
    <row r="218" spans="1:14" s="362" customFormat="1" ht="12.75">
      <c r="A218" s="308"/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61"/>
    </row>
    <row r="219" spans="1:14" s="362" customFormat="1" ht="12.75">
      <c r="A219" s="308"/>
      <c r="B219" s="308"/>
      <c r="C219" s="308"/>
      <c r="D219" s="308"/>
      <c r="E219" s="308"/>
      <c r="F219" s="308"/>
      <c r="G219" s="308"/>
      <c r="H219" s="308"/>
      <c r="I219" s="308"/>
      <c r="J219" s="308"/>
      <c r="K219" s="308"/>
      <c r="L219" s="308"/>
      <c r="M219" s="308"/>
      <c r="N219" s="361"/>
    </row>
    <row r="220" spans="1:14" s="362" customFormat="1" ht="12.75">
      <c r="A220" s="308"/>
      <c r="B220" s="308"/>
      <c r="C220" s="308"/>
      <c r="D220" s="308"/>
      <c r="E220" s="308"/>
      <c r="F220" s="308"/>
      <c r="G220" s="308"/>
      <c r="H220" s="308"/>
      <c r="I220" s="308"/>
      <c r="J220" s="308"/>
      <c r="K220" s="308"/>
      <c r="L220" s="308"/>
      <c r="M220" s="308"/>
      <c r="N220" s="361"/>
    </row>
    <row r="221" spans="1:14" s="362" customFormat="1" ht="12.75">
      <c r="A221" s="308"/>
      <c r="B221" s="308"/>
      <c r="C221" s="308"/>
      <c r="D221" s="308"/>
      <c r="E221" s="308"/>
      <c r="F221" s="308"/>
      <c r="G221" s="308"/>
      <c r="H221" s="308"/>
      <c r="I221" s="308"/>
      <c r="J221" s="308"/>
      <c r="K221" s="308"/>
      <c r="L221" s="308"/>
      <c r="M221" s="308"/>
      <c r="N221" s="361"/>
    </row>
    <row r="222" spans="1:14" s="362" customFormat="1" ht="12.75">
      <c r="A222" s="308"/>
      <c r="B222" s="308"/>
      <c r="C222" s="308"/>
      <c r="D222" s="308"/>
      <c r="E222" s="308"/>
      <c r="F222" s="308"/>
      <c r="G222" s="308"/>
      <c r="H222" s="308"/>
      <c r="I222" s="308"/>
      <c r="J222" s="308"/>
      <c r="K222" s="308"/>
      <c r="L222" s="308"/>
      <c r="M222" s="308"/>
      <c r="N222" s="361"/>
    </row>
    <row r="223" spans="1:14" s="362" customFormat="1" ht="12.75">
      <c r="A223" s="308"/>
      <c r="B223" s="308"/>
      <c r="C223" s="308"/>
      <c r="D223" s="308"/>
      <c r="E223" s="308"/>
      <c r="F223" s="308"/>
      <c r="G223" s="308"/>
      <c r="H223" s="308"/>
      <c r="I223" s="308"/>
      <c r="J223" s="308"/>
      <c r="K223" s="308"/>
      <c r="L223" s="308"/>
      <c r="M223" s="308"/>
      <c r="N223" s="361"/>
    </row>
    <row r="224" spans="1:14" s="362" customFormat="1" ht="12.75">
      <c r="A224" s="308"/>
      <c r="B224" s="308"/>
      <c r="C224" s="308"/>
      <c r="D224" s="308"/>
      <c r="E224" s="308"/>
      <c r="F224" s="308"/>
      <c r="G224" s="308"/>
      <c r="H224" s="308"/>
      <c r="I224" s="308"/>
      <c r="J224" s="308"/>
      <c r="K224" s="308"/>
      <c r="L224" s="308"/>
      <c r="M224" s="308"/>
      <c r="N224" s="361"/>
    </row>
    <row r="225" spans="1:14" s="362" customFormat="1" ht="12.75">
      <c r="A225" s="308"/>
      <c r="B225" s="308"/>
      <c r="C225" s="308"/>
      <c r="D225" s="308"/>
      <c r="E225" s="308"/>
      <c r="F225" s="308"/>
      <c r="G225" s="308"/>
      <c r="H225" s="308"/>
      <c r="I225" s="308"/>
      <c r="J225" s="308"/>
      <c r="K225" s="308"/>
      <c r="L225" s="308"/>
      <c r="M225" s="308"/>
      <c r="N225" s="361"/>
    </row>
    <row r="226" spans="1:14" s="362" customFormat="1" ht="12.75">
      <c r="A226" s="308"/>
      <c r="B226" s="308"/>
      <c r="C226" s="308"/>
      <c r="D226" s="308"/>
      <c r="E226" s="308"/>
      <c r="F226" s="308"/>
      <c r="G226" s="308"/>
      <c r="H226" s="308"/>
      <c r="I226" s="308"/>
      <c r="J226" s="308"/>
      <c r="K226" s="308"/>
      <c r="L226" s="308"/>
      <c r="M226" s="308"/>
      <c r="N226" s="361"/>
    </row>
    <row r="227" spans="1:14" s="362" customFormat="1" ht="12.75">
      <c r="A227" s="308"/>
      <c r="B227" s="308"/>
      <c r="C227" s="308"/>
      <c r="D227" s="308"/>
      <c r="E227" s="308"/>
      <c r="F227" s="308"/>
      <c r="G227" s="308"/>
      <c r="H227" s="308"/>
      <c r="I227" s="308"/>
      <c r="J227" s="308"/>
      <c r="K227" s="308"/>
      <c r="L227" s="308"/>
      <c r="M227" s="308"/>
      <c r="N227" s="361"/>
    </row>
    <row r="228" spans="1:14" s="362" customFormat="1" ht="12.75">
      <c r="A228" s="308"/>
      <c r="B228" s="308"/>
      <c r="C228" s="308"/>
      <c r="D228" s="308"/>
      <c r="E228" s="308"/>
      <c r="F228" s="308"/>
      <c r="G228" s="308"/>
      <c r="H228" s="308"/>
      <c r="I228" s="308"/>
      <c r="J228" s="308"/>
      <c r="K228" s="308"/>
      <c r="L228" s="308"/>
      <c r="M228" s="308"/>
      <c r="N228" s="361"/>
    </row>
    <row r="229" spans="1:14" s="362" customFormat="1" ht="12.75">
      <c r="A229" s="308"/>
      <c r="B229" s="308"/>
      <c r="C229" s="308"/>
      <c r="D229" s="308"/>
      <c r="E229" s="308"/>
      <c r="F229" s="308"/>
      <c r="G229" s="308"/>
      <c r="H229" s="308"/>
      <c r="I229" s="308"/>
      <c r="J229" s="308"/>
      <c r="K229" s="308"/>
      <c r="L229" s="308"/>
      <c r="M229" s="308"/>
      <c r="N229" s="361"/>
    </row>
    <row r="230" spans="1:14" s="362" customFormat="1" ht="12.75">
      <c r="A230" s="308"/>
      <c r="B230" s="308"/>
      <c r="C230" s="308"/>
      <c r="D230" s="308"/>
      <c r="E230" s="308"/>
      <c r="F230" s="308"/>
      <c r="G230" s="308"/>
      <c r="H230" s="308"/>
      <c r="I230" s="308"/>
      <c r="J230" s="308"/>
      <c r="K230" s="308"/>
      <c r="L230" s="308"/>
      <c r="M230" s="308"/>
      <c r="N230" s="361"/>
    </row>
    <row r="231" spans="1:14" s="362" customFormat="1" ht="12.75">
      <c r="A231" s="308"/>
      <c r="B231" s="308"/>
      <c r="C231" s="308"/>
      <c r="D231" s="308"/>
      <c r="E231" s="308"/>
      <c r="F231" s="308"/>
      <c r="G231" s="308"/>
      <c r="H231" s="308"/>
      <c r="I231" s="308"/>
      <c r="J231" s="308"/>
      <c r="K231" s="308"/>
      <c r="L231" s="308"/>
      <c r="M231" s="308"/>
      <c r="N231" s="361"/>
    </row>
    <row r="232" spans="1:14" s="362" customFormat="1" ht="12.75">
      <c r="A232" s="308"/>
      <c r="B232" s="308"/>
      <c r="C232" s="308"/>
      <c r="D232" s="308"/>
      <c r="E232" s="308"/>
      <c r="F232" s="308"/>
      <c r="G232" s="308"/>
      <c r="H232" s="308"/>
      <c r="I232" s="308"/>
      <c r="J232" s="308"/>
      <c r="K232" s="308"/>
      <c r="L232" s="308"/>
      <c r="M232" s="308"/>
      <c r="N232" s="361"/>
    </row>
    <row r="233" spans="1:14" s="362" customFormat="1" ht="12.75">
      <c r="A233" s="308"/>
      <c r="B233" s="308"/>
      <c r="C233" s="308"/>
      <c r="D233" s="308"/>
      <c r="E233" s="308"/>
      <c r="F233" s="308"/>
      <c r="G233" s="308"/>
      <c r="H233" s="308"/>
      <c r="I233" s="308"/>
      <c r="J233" s="308"/>
      <c r="K233" s="308"/>
      <c r="L233" s="308"/>
      <c r="M233" s="308"/>
      <c r="N233" s="361"/>
    </row>
    <row r="234" spans="1:14" s="362" customFormat="1" ht="12.75">
      <c r="A234" s="308"/>
      <c r="B234" s="308"/>
      <c r="C234" s="308"/>
      <c r="D234" s="308"/>
      <c r="E234" s="308"/>
      <c r="F234" s="308"/>
      <c r="G234" s="308"/>
      <c r="H234" s="308"/>
      <c r="I234" s="308"/>
      <c r="J234" s="308"/>
      <c r="K234" s="308"/>
      <c r="L234" s="308"/>
      <c r="M234" s="308"/>
      <c r="N234" s="361"/>
    </row>
    <row r="235" spans="1:14" s="362" customFormat="1" ht="12.75">
      <c r="A235" s="308"/>
      <c r="B235" s="308"/>
      <c r="C235" s="308"/>
      <c r="D235" s="308"/>
      <c r="E235" s="308"/>
      <c r="F235" s="308"/>
      <c r="G235" s="308"/>
      <c r="H235" s="308"/>
      <c r="I235" s="308"/>
      <c r="J235" s="308"/>
      <c r="K235" s="308"/>
      <c r="L235" s="308"/>
      <c r="M235" s="308"/>
      <c r="N235" s="361"/>
    </row>
    <row r="236" spans="1:14" s="362" customFormat="1" ht="12.75">
      <c r="A236" s="308"/>
      <c r="B236" s="308"/>
      <c r="C236" s="308"/>
      <c r="D236" s="308"/>
      <c r="E236" s="308"/>
      <c r="F236" s="308"/>
      <c r="G236" s="308"/>
      <c r="H236" s="308"/>
      <c r="I236" s="308"/>
      <c r="J236" s="308"/>
      <c r="K236" s="308"/>
      <c r="L236" s="308"/>
      <c r="M236" s="308"/>
      <c r="N236" s="361"/>
    </row>
    <row r="237" spans="1:14" s="362" customFormat="1" ht="12.75">
      <c r="A237" s="308"/>
      <c r="B237" s="308"/>
      <c r="C237" s="308"/>
      <c r="D237" s="308"/>
      <c r="E237" s="308"/>
      <c r="F237" s="308"/>
      <c r="G237" s="308"/>
      <c r="H237" s="308"/>
      <c r="I237" s="308"/>
      <c r="J237" s="308"/>
      <c r="K237" s="308"/>
      <c r="L237" s="308"/>
      <c r="M237" s="308"/>
      <c r="N237" s="361"/>
    </row>
    <row r="238" spans="1:14" s="362" customFormat="1" ht="12.75">
      <c r="A238" s="308"/>
      <c r="B238" s="308"/>
      <c r="C238" s="308"/>
      <c r="D238" s="308"/>
      <c r="E238" s="308"/>
      <c r="F238" s="308"/>
      <c r="G238" s="308"/>
      <c r="H238" s="308"/>
      <c r="I238" s="308"/>
      <c r="J238" s="308"/>
      <c r="K238" s="308"/>
      <c r="L238" s="308"/>
      <c r="M238" s="308"/>
      <c r="N238" s="361"/>
    </row>
    <row r="239" spans="1:14" s="362" customFormat="1" ht="12.75">
      <c r="A239" s="308"/>
      <c r="B239" s="308"/>
      <c r="C239" s="308"/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61"/>
    </row>
    <row r="240" spans="1:14" s="362" customFormat="1" ht="12.75">
      <c r="A240" s="308"/>
      <c r="B240" s="308"/>
      <c r="C240" s="308"/>
      <c r="D240" s="308"/>
      <c r="E240" s="308"/>
      <c r="F240" s="308"/>
      <c r="G240" s="308"/>
      <c r="H240" s="308"/>
      <c r="I240" s="308"/>
      <c r="J240" s="308"/>
      <c r="K240" s="308"/>
      <c r="L240" s="308"/>
      <c r="M240" s="308"/>
      <c r="N240" s="361"/>
    </row>
    <row r="241" spans="1:14" s="362" customFormat="1" ht="12.75">
      <c r="A241" s="308"/>
      <c r="B241" s="308"/>
      <c r="C241" s="308"/>
      <c r="D241" s="308"/>
      <c r="E241" s="308"/>
      <c r="F241" s="308"/>
      <c r="G241" s="308"/>
      <c r="H241" s="308"/>
      <c r="I241" s="308"/>
      <c r="J241" s="308"/>
      <c r="K241" s="308"/>
      <c r="L241" s="308"/>
      <c r="M241" s="308"/>
      <c r="N241" s="361"/>
    </row>
    <row r="242" spans="1:14" s="362" customFormat="1" ht="12.75">
      <c r="A242" s="308"/>
      <c r="B242" s="308"/>
      <c r="C242" s="308"/>
      <c r="D242" s="308"/>
      <c r="E242" s="308"/>
      <c r="F242" s="308"/>
      <c r="G242" s="308"/>
      <c r="H242" s="308"/>
      <c r="I242" s="308"/>
      <c r="J242" s="308"/>
      <c r="K242" s="308"/>
      <c r="L242" s="308"/>
      <c r="M242" s="308"/>
      <c r="N242" s="361"/>
    </row>
    <row r="243" spans="1:14" s="362" customFormat="1" ht="12.75">
      <c r="A243" s="308"/>
      <c r="B243" s="308"/>
      <c r="C243" s="308"/>
      <c r="D243" s="308"/>
      <c r="E243" s="308"/>
      <c r="F243" s="308"/>
      <c r="G243" s="308"/>
      <c r="H243" s="308"/>
      <c r="I243" s="308"/>
      <c r="J243" s="308"/>
      <c r="K243" s="308"/>
      <c r="L243" s="308"/>
      <c r="M243" s="308"/>
      <c r="N243" s="361"/>
    </row>
    <row r="244" spans="1:14" s="362" customFormat="1" ht="12.75">
      <c r="A244" s="308"/>
      <c r="B244" s="308"/>
      <c r="C244" s="308"/>
      <c r="D244" s="308"/>
      <c r="E244" s="308"/>
      <c r="F244" s="308"/>
      <c r="G244" s="308"/>
      <c r="H244" s="308"/>
      <c r="I244" s="308"/>
      <c r="J244" s="308"/>
      <c r="K244" s="308"/>
      <c r="L244" s="308"/>
      <c r="M244" s="308"/>
      <c r="N244" s="361"/>
    </row>
    <row r="245" spans="1:14" s="362" customFormat="1" ht="12.75">
      <c r="A245" s="308"/>
      <c r="B245" s="308"/>
      <c r="C245" s="308"/>
      <c r="D245" s="308"/>
      <c r="E245" s="308"/>
      <c r="F245" s="308"/>
      <c r="G245" s="308"/>
      <c r="H245" s="308"/>
      <c r="I245" s="308"/>
      <c r="J245" s="308"/>
      <c r="K245" s="308"/>
      <c r="L245" s="308"/>
      <c r="M245" s="308"/>
      <c r="N245" s="361"/>
    </row>
    <row r="246" spans="1:14" s="362" customFormat="1" ht="12.75">
      <c r="A246" s="308"/>
      <c r="B246" s="308"/>
      <c r="C246" s="308"/>
      <c r="D246" s="308"/>
      <c r="E246" s="308"/>
      <c r="F246" s="308"/>
      <c r="G246" s="308"/>
      <c r="H246" s="308"/>
      <c r="I246" s="308"/>
      <c r="J246" s="308"/>
      <c r="K246" s="308"/>
      <c r="L246" s="308"/>
      <c r="M246" s="308"/>
      <c r="N246" s="361"/>
    </row>
    <row r="247" spans="1:14" s="362" customFormat="1" ht="12.75">
      <c r="A247" s="308"/>
      <c r="B247" s="308"/>
      <c r="C247" s="308"/>
      <c r="D247" s="308"/>
      <c r="E247" s="308"/>
      <c r="F247" s="308"/>
      <c r="G247" s="308"/>
      <c r="H247" s="308"/>
      <c r="I247" s="308"/>
      <c r="J247" s="308"/>
      <c r="K247" s="308"/>
      <c r="L247" s="308"/>
      <c r="M247" s="308"/>
      <c r="N247" s="361"/>
    </row>
    <row r="248" spans="1:14" s="362" customFormat="1" ht="12.75">
      <c r="A248" s="308"/>
      <c r="B248" s="308"/>
      <c r="C248" s="308"/>
      <c r="D248" s="308"/>
      <c r="E248" s="308"/>
      <c r="F248" s="308"/>
      <c r="G248" s="308"/>
      <c r="H248" s="308"/>
      <c r="I248" s="308"/>
      <c r="J248" s="308"/>
      <c r="K248" s="308"/>
      <c r="L248" s="308"/>
      <c r="M248" s="308"/>
      <c r="N248" s="361"/>
    </row>
    <row r="249" spans="1:14" s="362" customFormat="1" ht="12.75">
      <c r="A249" s="308"/>
      <c r="B249" s="308"/>
      <c r="C249" s="308"/>
      <c r="D249" s="308"/>
      <c r="E249" s="308"/>
      <c r="F249" s="308"/>
      <c r="G249" s="308"/>
      <c r="H249" s="308"/>
      <c r="I249" s="308"/>
      <c r="J249" s="308"/>
      <c r="K249" s="308"/>
      <c r="L249" s="308"/>
      <c r="M249" s="308"/>
      <c r="N249" s="361"/>
    </row>
    <row r="250" spans="1:14" s="362" customFormat="1" ht="12.75">
      <c r="A250" s="308"/>
      <c r="B250" s="308"/>
      <c r="C250" s="308"/>
      <c r="D250" s="308"/>
      <c r="E250" s="308"/>
      <c r="F250" s="308"/>
      <c r="G250" s="308"/>
      <c r="H250" s="308"/>
      <c r="I250" s="308"/>
      <c r="J250" s="308"/>
      <c r="K250" s="308"/>
      <c r="L250" s="308"/>
      <c r="M250" s="308"/>
      <c r="N250" s="361"/>
    </row>
    <row r="251" spans="1:14" s="362" customFormat="1" ht="12.75">
      <c r="A251" s="308"/>
      <c r="B251" s="308"/>
      <c r="C251" s="308"/>
      <c r="D251" s="308"/>
      <c r="E251" s="308"/>
      <c r="F251" s="308"/>
      <c r="G251" s="308"/>
      <c r="H251" s="308"/>
      <c r="I251" s="308"/>
      <c r="J251" s="308"/>
      <c r="K251" s="308"/>
      <c r="L251" s="308"/>
      <c r="M251" s="308"/>
      <c r="N251" s="361"/>
    </row>
    <row r="252" spans="1:14" s="362" customFormat="1" ht="12.75">
      <c r="A252" s="308"/>
      <c r="B252" s="308"/>
      <c r="C252" s="308"/>
      <c r="D252" s="308"/>
      <c r="E252" s="308"/>
      <c r="F252" s="308"/>
      <c r="G252" s="308"/>
      <c r="H252" s="308"/>
      <c r="I252" s="308"/>
      <c r="J252" s="308"/>
      <c r="K252" s="308"/>
      <c r="L252" s="308"/>
      <c r="M252" s="308"/>
      <c r="N252" s="361"/>
    </row>
    <row r="253" spans="1:14" s="362" customFormat="1" ht="12.75">
      <c r="A253" s="308"/>
      <c r="B253" s="308"/>
      <c r="C253" s="308"/>
      <c r="D253" s="308"/>
      <c r="E253" s="308"/>
      <c r="F253" s="308"/>
      <c r="G253" s="308"/>
      <c r="H253" s="308"/>
      <c r="I253" s="308"/>
      <c r="J253" s="308"/>
      <c r="K253" s="308"/>
      <c r="L253" s="308"/>
      <c r="M253" s="308"/>
      <c r="N253" s="361"/>
    </row>
    <row r="254" spans="1:14" s="362" customFormat="1" ht="12.75">
      <c r="A254" s="308"/>
      <c r="B254" s="308"/>
      <c r="C254" s="308"/>
      <c r="D254" s="308"/>
      <c r="E254" s="308"/>
      <c r="F254" s="308"/>
      <c r="G254" s="308"/>
      <c r="H254" s="308"/>
      <c r="I254" s="308"/>
      <c r="J254" s="308"/>
      <c r="K254" s="308"/>
      <c r="L254" s="308"/>
      <c r="M254" s="308"/>
      <c r="N254" s="361"/>
    </row>
    <row r="255" spans="1:14" s="362" customFormat="1" ht="12.75">
      <c r="A255" s="308"/>
      <c r="B255" s="308"/>
      <c r="C255" s="308"/>
      <c r="D255" s="308"/>
      <c r="E255" s="308"/>
      <c r="F255" s="308"/>
      <c r="G255" s="308"/>
      <c r="H255" s="308"/>
      <c r="I255" s="308"/>
      <c r="J255" s="308"/>
      <c r="K255" s="308"/>
      <c r="L255" s="308"/>
      <c r="M255" s="308"/>
      <c r="N255" s="361"/>
    </row>
    <row r="256" spans="1:14" s="362" customFormat="1" ht="12.75">
      <c r="A256" s="308"/>
      <c r="B256" s="308"/>
      <c r="C256" s="308"/>
      <c r="D256" s="308"/>
      <c r="E256" s="308"/>
      <c r="F256" s="308"/>
      <c r="G256" s="308"/>
      <c r="H256" s="308"/>
      <c r="I256" s="308"/>
      <c r="J256" s="308"/>
      <c r="K256" s="308"/>
      <c r="L256" s="308"/>
      <c r="M256" s="308"/>
      <c r="N256" s="361"/>
    </row>
    <row r="257" spans="1:14" s="362" customFormat="1" ht="12.75">
      <c r="A257" s="308"/>
      <c r="B257" s="308"/>
      <c r="C257" s="308"/>
      <c r="D257" s="308"/>
      <c r="E257" s="308"/>
      <c r="F257" s="308"/>
      <c r="G257" s="308"/>
      <c r="H257" s="308"/>
      <c r="I257" s="308"/>
      <c r="J257" s="308"/>
      <c r="K257" s="308"/>
      <c r="L257" s="308"/>
      <c r="M257" s="308"/>
      <c r="N257" s="361"/>
    </row>
    <row r="258" spans="1:14" s="362" customFormat="1" ht="12.75">
      <c r="A258" s="308"/>
      <c r="B258" s="308"/>
      <c r="C258" s="308"/>
      <c r="D258" s="308"/>
      <c r="E258" s="308"/>
      <c r="F258" s="308"/>
      <c r="G258" s="308"/>
      <c r="H258" s="308"/>
      <c r="I258" s="308"/>
      <c r="J258" s="308"/>
      <c r="K258" s="308"/>
      <c r="L258" s="308"/>
      <c r="M258" s="308"/>
      <c r="N258" s="361"/>
    </row>
    <row r="259" spans="1:14" s="362" customFormat="1" ht="12.75">
      <c r="A259" s="308"/>
      <c r="B259" s="308"/>
      <c r="C259" s="308"/>
      <c r="D259" s="308"/>
      <c r="E259" s="308"/>
      <c r="F259" s="308"/>
      <c r="G259" s="308"/>
      <c r="H259" s="308"/>
      <c r="I259" s="308"/>
      <c r="J259" s="308"/>
      <c r="K259" s="308"/>
      <c r="L259" s="308"/>
      <c r="M259" s="308"/>
      <c r="N259" s="361"/>
    </row>
    <row r="260" spans="1:14" s="362" customFormat="1" ht="12.75">
      <c r="A260" s="308"/>
      <c r="B260" s="308"/>
      <c r="C260" s="308"/>
      <c r="D260" s="308"/>
      <c r="E260" s="308"/>
      <c r="F260" s="308"/>
      <c r="G260" s="308"/>
      <c r="H260" s="308"/>
      <c r="I260" s="308"/>
      <c r="J260" s="308"/>
      <c r="K260" s="308"/>
      <c r="L260" s="308"/>
      <c r="M260" s="308"/>
      <c r="N260" s="361"/>
    </row>
    <row r="261" spans="1:14" s="362" customFormat="1" ht="12.75">
      <c r="A261" s="308"/>
      <c r="B261" s="308"/>
      <c r="C261" s="308"/>
      <c r="D261" s="308"/>
      <c r="E261" s="308"/>
      <c r="F261" s="308"/>
      <c r="G261" s="308"/>
      <c r="H261" s="308"/>
      <c r="I261" s="308"/>
      <c r="J261" s="308"/>
      <c r="K261" s="308"/>
      <c r="L261" s="308"/>
      <c r="M261" s="308"/>
      <c r="N261" s="361"/>
    </row>
    <row r="262" spans="1:14" s="362" customFormat="1" ht="12.75">
      <c r="A262" s="308"/>
      <c r="B262" s="308"/>
      <c r="C262" s="308"/>
      <c r="D262" s="308"/>
      <c r="E262" s="308"/>
      <c r="F262" s="308"/>
      <c r="G262" s="308"/>
      <c r="H262" s="308"/>
      <c r="I262" s="308"/>
      <c r="J262" s="308"/>
      <c r="K262" s="308"/>
      <c r="L262" s="308"/>
      <c r="M262" s="308"/>
      <c r="N262" s="361"/>
    </row>
    <row r="263" spans="1:14" s="362" customFormat="1" ht="12.75">
      <c r="A263" s="308"/>
      <c r="B263" s="308"/>
      <c r="C263" s="308"/>
      <c r="D263" s="308"/>
      <c r="E263" s="308"/>
      <c r="F263" s="308"/>
      <c r="G263" s="308"/>
      <c r="H263" s="308"/>
      <c r="I263" s="308"/>
      <c r="J263" s="308"/>
      <c r="K263" s="308"/>
      <c r="L263" s="308"/>
      <c r="M263" s="308"/>
      <c r="N263" s="361"/>
    </row>
    <row r="264" spans="1:14" s="362" customFormat="1" ht="12.75">
      <c r="A264" s="308"/>
      <c r="B264" s="308"/>
      <c r="C264" s="308"/>
      <c r="D264" s="308"/>
      <c r="E264" s="308"/>
      <c r="F264" s="308"/>
      <c r="G264" s="308"/>
      <c r="H264" s="308"/>
      <c r="I264" s="308"/>
      <c r="J264" s="308"/>
      <c r="K264" s="308"/>
      <c r="L264" s="308"/>
      <c r="M264" s="308"/>
      <c r="N264" s="361"/>
    </row>
    <row r="265" spans="1:14" s="362" customFormat="1" ht="12.75">
      <c r="A265" s="308"/>
      <c r="B265" s="308"/>
      <c r="C265" s="308"/>
      <c r="D265" s="308"/>
      <c r="E265" s="308"/>
      <c r="F265" s="308"/>
      <c r="G265" s="308"/>
      <c r="H265" s="308"/>
      <c r="I265" s="308"/>
      <c r="J265" s="308"/>
      <c r="K265" s="308"/>
      <c r="L265" s="308"/>
      <c r="M265" s="308"/>
      <c r="N265" s="361"/>
    </row>
    <row r="266" spans="1:14" s="362" customFormat="1" ht="12.75">
      <c r="A266" s="308"/>
      <c r="B266" s="308"/>
      <c r="C266" s="308"/>
      <c r="D266" s="308"/>
      <c r="E266" s="308"/>
      <c r="F266" s="308"/>
      <c r="G266" s="308"/>
      <c r="H266" s="308"/>
      <c r="I266" s="308"/>
      <c r="J266" s="308"/>
      <c r="K266" s="308"/>
      <c r="L266" s="308"/>
      <c r="M266" s="308"/>
      <c r="N266" s="361"/>
    </row>
    <row r="267" spans="1:14" s="362" customFormat="1" ht="12.75">
      <c r="A267" s="308"/>
      <c r="B267" s="308"/>
      <c r="C267" s="308"/>
      <c r="D267" s="308"/>
      <c r="E267" s="308"/>
      <c r="F267" s="308"/>
      <c r="G267" s="308"/>
      <c r="H267" s="308"/>
      <c r="I267" s="308"/>
      <c r="J267" s="308"/>
      <c r="K267" s="308"/>
      <c r="L267" s="308"/>
      <c r="M267" s="308"/>
      <c r="N267" s="361"/>
    </row>
    <row r="268" spans="1:14" s="362" customFormat="1" ht="12.75">
      <c r="A268" s="308"/>
      <c r="B268" s="308"/>
      <c r="C268" s="308"/>
      <c r="D268" s="308"/>
      <c r="E268" s="308"/>
      <c r="F268" s="308"/>
      <c r="G268" s="308"/>
      <c r="H268" s="308"/>
      <c r="I268" s="308"/>
      <c r="J268" s="308"/>
      <c r="K268" s="308"/>
      <c r="L268" s="308"/>
      <c r="M268" s="308"/>
      <c r="N268" s="361"/>
    </row>
    <row r="269" spans="1:14" s="362" customFormat="1" ht="12.75">
      <c r="A269" s="308"/>
      <c r="B269" s="308"/>
      <c r="C269" s="308"/>
      <c r="D269" s="308"/>
      <c r="E269" s="308"/>
      <c r="F269" s="308"/>
      <c r="G269" s="308"/>
      <c r="H269" s="308"/>
      <c r="I269" s="308"/>
      <c r="J269" s="308"/>
      <c r="K269" s="308"/>
      <c r="L269" s="308"/>
      <c r="M269" s="308"/>
      <c r="N269" s="361"/>
    </row>
    <row r="270" spans="1:14" s="362" customFormat="1" ht="12.75">
      <c r="A270" s="308"/>
      <c r="B270" s="308"/>
      <c r="C270" s="308"/>
      <c r="D270" s="308"/>
      <c r="E270" s="308"/>
      <c r="F270" s="308"/>
      <c r="G270" s="308"/>
      <c r="H270" s="308"/>
      <c r="I270" s="308"/>
      <c r="J270" s="308"/>
      <c r="K270" s="308"/>
      <c r="L270" s="308"/>
      <c r="M270" s="308"/>
      <c r="N270" s="361"/>
    </row>
    <row r="271" spans="1:14" s="362" customFormat="1" ht="12.75">
      <c r="A271" s="308"/>
      <c r="B271" s="308"/>
      <c r="C271" s="308"/>
      <c r="D271" s="308"/>
      <c r="E271" s="308"/>
      <c r="F271" s="308"/>
      <c r="G271" s="308"/>
      <c r="H271" s="308"/>
      <c r="I271" s="308"/>
      <c r="J271" s="308"/>
      <c r="K271" s="308"/>
      <c r="L271" s="308"/>
      <c r="M271" s="308"/>
      <c r="N271" s="361"/>
    </row>
    <row r="272" spans="1:14" s="362" customFormat="1" ht="12.75">
      <c r="A272" s="308"/>
      <c r="B272" s="308"/>
      <c r="C272" s="308"/>
      <c r="D272" s="308"/>
      <c r="E272" s="308"/>
      <c r="F272" s="308"/>
      <c r="G272" s="308"/>
      <c r="H272" s="308"/>
      <c r="I272" s="308"/>
      <c r="J272" s="308"/>
      <c r="K272" s="308"/>
      <c r="L272" s="308"/>
      <c r="M272" s="308"/>
      <c r="N272" s="361"/>
    </row>
    <row r="273" spans="1:14" s="362" customFormat="1" ht="12.75">
      <c r="A273" s="308"/>
      <c r="B273" s="308"/>
      <c r="C273" s="308"/>
      <c r="D273" s="308"/>
      <c r="E273" s="308"/>
      <c r="F273" s="308"/>
      <c r="G273" s="308"/>
      <c r="H273" s="308"/>
      <c r="I273" s="308"/>
      <c r="J273" s="308"/>
      <c r="K273" s="308"/>
      <c r="L273" s="308"/>
      <c r="M273" s="308"/>
      <c r="N273" s="361"/>
    </row>
    <row r="274" spans="1:14" s="362" customFormat="1" ht="12.75">
      <c r="A274" s="308"/>
      <c r="B274" s="308"/>
      <c r="C274" s="308"/>
      <c r="D274" s="308"/>
      <c r="E274" s="308"/>
      <c r="F274" s="308"/>
      <c r="G274" s="308"/>
      <c r="H274" s="308"/>
      <c r="I274" s="308"/>
      <c r="J274" s="308"/>
      <c r="K274" s="308"/>
      <c r="L274" s="308"/>
      <c r="M274" s="308"/>
      <c r="N274" s="361"/>
    </row>
    <row r="275" spans="1:14" s="362" customFormat="1" ht="12.75">
      <c r="A275" s="308"/>
      <c r="B275" s="308"/>
      <c r="C275" s="308"/>
      <c r="D275" s="308"/>
      <c r="E275" s="308"/>
      <c r="F275" s="308"/>
      <c r="G275" s="308"/>
      <c r="H275" s="308"/>
      <c r="I275" s="308"/>
      <c r="J275" s="308"/>
      <c r="K275" s="308"/>
      <c r="L275" s="308"/>
      <c r="M275" s="308"/>
      <c r="N275" s="361"/>
    </row>
    <row r="276" spans="1:14" s="362" customFormat="1" ht="12.75">
      <c r="A276" s="308"/>
      <c r="B276" s="308"/>
      <c r="C276" s="308"/>
      <c r="D276" s="308"/>
      <c r="E276" s="308"/>
      <c r="F276" s="308"/>
      <c r="G276" s="308"/>
      <c r="H276" s="308"/>
      <c r="I276" s="308"/>
      <c r="J276" s="308"/>
      <c r="K276" s="308"/>
      <c r="L276" s="308"/>
      <c r="M276" s="308"/>
      <c r="N276" s="361"/>
    </row>
    <row r="277" spans="1:14" s="362" customFormat="1" ht="12.75">
      <c r="A277" s="308"/>
      <c r="B277" s="308"/>
      <c r="C277" s="308"/>
      <c r="D277" s="308"/>
      <c r="E277" s="308"/>
      <c r="F277" s="308"/>
      <c r="G277" s="308"/>
      <c r="H277" s="308"/>
      <c r="I277" s="308"/>
      <c r="J277" s="308"/>
      <c r="K277" s="308"/>
      <c r="L277" s="308"/>
      <c r="M277" s="308"/>
      <c r="N277" s="361"/>
    </row>
    <row r="278" spans="1:14" s="362" customFormat="1" ht="12.75">
      <c r="A278" s="308"/>
      <c r="B278" s="308"/>
      <c r="C278" s="308"/>
      <c r="D278" s="308"/>
      <c r="E278" s="308"/>
      <c r="F278" s="308"/>
      <c r="G278" s="308"/>
      <c r="H278" s="308"/>
      <c r="I278" s="308"/>
      <c r="J278" s="308"/>
      <c r="K278" s="308"/>
      <c r="L278" s="308"/>
      <c r="M278" s="308"/>
      <c r="N278" s="361"/>
    </row>
    <row r="279" spans="1:14" s="362" customFormat="1" ht="12.75">
      <c r="A279" s="308"/>
      <c r="B279" s="308"/>
      <c r="C279" s="308"/>
      <c r="D279" s="308"/>
      <c r="E279" s="308"/>
      <c r="F279" s="308"/>
      <c r="G279" s="308"/>
      <c r="H279" s="308"/>
      <c r="I279" s="308"/>
      <c r="J279" s="308"/>
      <c r="K279" s="308"/>
      <c r="L279" s="308"/>
      <c r="M279" s="308"/>
      <c r="N279" s="361"/>
    </row>
    <row r="280" spans="1:14" s="362" customFormat="1" ht="12.75">
      <c r="A280" s="308"/>
      <c r="B280" s="308"/>
      <c r="C280" s="308"/>
      <c r="D280" s="308"/>
      <c r="E280" s="308"/>
      <c r="F280" s="308"/>
      <c r="G280" s="308"/>
      <c r="H280" s="308"/>
      <c r="I280" s="308"/>
      <c r="J280" s="308"/>
      <c r="K280" s="308"/>
      <c r="L280" s="308"/>
      <c r="M280" s="308"/>
      <c r="N280" s="361"/>
    </row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</sheetData>
  <sheetProtection/>
  <mergeCells count="34">
    <mergeCell ref="B75:M75"/>
    <mergeCell ref="B76:M76"/>
    <mergeCell ref="A73:B73"/>
    <mergeCell ref="J10:M10"/>
    <mergeCell ref="A1:M1"/>
    <mergeCell ref="D10:F10"/>
    <mergeCell ref="A70:B70"/>
    <mergeCell ref="K11:L11"/>
    <mergeCell ref="A2:M2"/>
    <mergeCell ref="A71:B71"/>
    <mergeCell ref="D79:F79"/>
    <mergeCell ref="J79:M79"/>
    <mergeCell ref="K80:L80"/>
    <mergeCell ref="A123:B123"/>
    <mergeCell ref="A124:B124"/>
    <mergeCell ref="A126:B126"/>
    <mergeCell ref="B131:E131"/>
    <mergeCell ref="D132:F132"/>
    <mergeCell ref="J132:M132"/>
    <mergeCell ref="K133:L133"/>
    <mergeCell ref="A139:B139"/>
    <mergeCell ref="A140:B140"/>
    <mergeCell ref="D169:E169"/>
    <mergeCell ref="F169:G169"/>
    <mergeCell ref="I172:L172"/>
    <mergeCell ref="J176:L176"/>
    <mergeCell ref="J177:L177"/>
    <mergeCell ref="J178:L178"/>
    <mergeCell ref="B183:C183"/>
    <mergeCell ref="B184:C184"/>
    <mergeCell ref="J179:L179"/>
    <mergeCell ref="J180:L180"/>
    <mergeCell ref="J181:L181"/>
    <mergeCell ref="I182:L182"/>
  </mergeCells>
  <printOptions/>
  <pageMargins left="0.7086614173228347" right="0.7086614173228347" top="0.7480314960629921" bottom="0.7086614173228347" header="0.31496062992125984" footer="0.31496062992125984"/>
  <pageSetup fitToHeight="0" orientation="landscape" paperSize="9" scale="92" r:id="rId1"/>
  <rowBreaks count="5" manualBreakCount="5">
    <brk id="38" max="13" man="1"/>
    <brk id="77" max="13" man="1"/>
    <brk id="130" max="13" man="1"/>
    <brk id="167" max="13" man="1"/>
    <brk id="20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ADS</cp:lastModifiedBy>
  <cp:lastPrinted>2017-05-23T08:27:31Z</cp:lastPrinted>
  <dcterms:created xsi:type="dcterms:W3CDTF">2011-12-11T10:20:19Z</dcterms:created>
  <dcterms:modified xsi:type="dcterms:W3CDTF">2017-10-05T11:50:56Z</dcterms:modified>
  <cp:category/>
  <cp:version/>
  <cp:contentType/>
  <cp:contentStatus/>
</cp:coreProperties>
</file>