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Arkusz1!$A$1:$N$267</definedName>
  </definedNames>
  <calcPr calcId="145621"/>
</workbook>
</file>

<file path=xl/calcChain.xml><?xml version="1.0" encoding="utf-8"?>
<calcChain xmlns="http://schemas.openxmlformats.org/spreadsheetml/2006/main">
  <c r="G204" i="1"/>
  <c r="G198"/>
  <c r="F105" l="1"/>
  <c r="F216" s="1"/>
  <c r="E105"/>
  <c r="E216" s="1"/>
  <c r="F239" l="1"/>
  <c r="F181"/>
  <c r="F182"/>
  <c r="E182"/>
  <c r="E181"/>
  <c r="D182"/>
  <c r="D181"/>
  <c r="M178"/>
  <c r="L178"/>
  <c r="K178"/>
  <c r="J178"/>
  <c r="F178"/>
  <c r="E178"/>
  <c r="D178"/>
  <c r="D115"/>
  <c r="D116"/>
  <c r="E39"/>
  <c r="M182" l="1"/>
  <c r="M181"/>
  <c r="K181"/>
  <c r="K137"/>
  <c r="L182"/>
  <c r="K182"/>
  <c r="J181"/>
  <c r="J182"/>
  <c r="L181"/>
  <c r="M116"/>
  <c r="M115"/>
  <c r="G240" l="1"/>
  <c r="G239"/>
  <c r="G235"/>
  <c r="F39" l="1"/>
  <c r="L115"/>
  <c r="L116"/>
  <c r="J115"/>
  <c r="K116"/>
  <c r="K115"/>
  <c r="M176"/>
  <c r="M153"/>
  <c r="M137"/>
  <c r="L103"/>
  <c r="L95"/>
  <c r="M80"/>
  <c r="L58"/>
  <c r="K58"/>
  <c r="K57"/>
  <c r="L57"/>
  <c r="J57"/>
  <c r="J58"/>
  <c r="M220" l="1"/>
  <c r="M218"/>
  <c r="F115"/>
  <c r="E115"/>
  <c r="E116"/>
  <c r="F116"/>
  <c r="M57"/>
  <c r="M58"/>
  <c r="L60"/>
  <c r="K60"/>
  <c r="M184"/>
  <c r="J116"/>
  <c r="M103"/>
  <c r="K103"/>
  <c r="J103"/>
  <c r="M95"/>
  <c r="K95"/>
  <c r="J95"/>
  <c r="L80"/>
  <c r="K80"/>
  <c r="J80"/>
  <c r="E57"/>
  <c r="E58"/>
  <c r="F58"/>
  <c r="F57"/>
  <c r="K202"/>
  <c r="L176"/>
  <c r="L218" s="1"/>
  <c r="K176"/>
  <c r="K218" s="1"/>
  <c r="J176"/>
  <c r="J218" s="1"/>
  <c r="F176"/>
  <c r="E176"/>
  <c r="D176"/>
  <c r="D218" s="1"/>
  <c r="L153"/>
  <c r="K153"/>
  <c r="J153"/>
  <c r="F153"/>
  <c r="E153"/>
  <c r="D153"/>
  <c r="L137"/>
  <c r="J137"/>
  <c r="F137"/>
  <c r="E137"/>
  <c r="D137"/>
  <c r="F103"/>
  <c r="E103"/>
  <c r="D103"/>
  <c r="F95"/>
  <c r="E95"/>
  <c r="F80"/>
  <c r="E80"/>
  <c r="L73"/>
  <c r="J73"/>
  <c r="F73"/>
  <c r="E73"/>
  <c r="D95"/>
  <c r="D80"/>
  <c r="D73"/>
  <c r="L47"/>
  <c r="L214" s="1"/>
  <c r="M47"/>
  <c r="K47"/>
  <c r="J47"/>
  <c r="F47"/>
  <c r="E47"/>
  <c r="D47"/>
  <c r="M39"/>
  <c r="L39"/>
  <c r="K39"/>
  <c r="J39"/>
  <c r="D39"/>
  <c r="M31"/>
  <c r="M206" s="1"/>
  <c r="L31"/>
  <c r="K31"/>
  <c r="J31"/>
  <c r="F31"/>
  <c r="E31"/>
  <c r="D31"/>
  <c r="L22"/>
  <c r="J22"/>
  <c r="F22"/>
  <c r="E22"/>
  <c r="D22"/>
  <c r="L202" l="1"/>
  <c r="F202"/>
  <c r="D118"/>
  <c r="D184"/>
  <c r="D206"/>
  <c r="D60"/>
  <c r="E210"/>
  <c r="E220"/>
  <c r="E218"/>
  <c r="F220"/>
  <c r="F218"/>
  <c r="E202"/>
  <c r="E60"/>
  <c r="F214"/>
  <c r="M210"/>
  <c r="D214"/>
  <c r="J202"/>
  <c r="D202"/>
  <c r="L206"/>
  <c r="E214"/>
  <c r="E184"/>
  <c r="F184"/>
  <c r="E206"/>
  <c r="F206"/>
  <c r="F210"/>
  <c r="F60"/>
  <c r="L184"/>
  <c r="K184"/>
  <c r="J184"/>
  <c r="M214"/>
  <c r="K214"/>
  <c r="J214"/>
  <c r="L210"/>
  <c r="K210"/>
  <c r="J118"/>
  <c r="J210"/>
  <c r="M118"/>
  <c r="L118"/>
  <c r="K118"/>
  <c r="J206"/>
  <c r="M60"/>
  <c r="J60"/>
  <c r="E118"/>
  <c r="F118"/>
  <c r="D210"/>
  <c r="D198" l="1"/>
  <c r="D231"/>
  <c r="E240" s="1"/>
  <c r="M198"/>
  <c r="E198"/>
  <c r="D233" s="1"/>
  <c r="F198"/>
  <c r="L198"/>
  <c r="K198"/>
  <c r="J198"/>
  <c r="E235" l="1"/>
  <c r="E233"/>
  <c r="E239"/>
  <c r="F233"/>
  <c r="G233" s="1"/>
  <c r="K206" l="1"/>
</calcChain>
</file>

<file path=xl/sharedStrings.xml><?xml version="1.0" encoding="utf-8"?>
<sst xmlns="http://schemas.openxmlformats.org/spreadsheetml/2006/main" count="795" uniqueCount="190">
  <si>
    <t xml:space="preserve"> Plan studiów na kierunku ADMINISTRACJA</t>
  </si>
  <si>
    <t>Specjalność ADMINISTRACJA</t>
  </si>
  <si>
    <r>
      <t>Profil kształcenia:</t>
    </r>
    <r>
      <rPr>
        <b/>
        <sz val="10"/>
        <rFont val="Arial"/>
        <family val="2"/>
        <charset val="238"/>
      </rPr>
      <t>ogólnoakademicki</t>
    </r>
  </si>
  <si>
    <t>Forma kształcenia/poziom studiów: I stopnia</t>
  </si>
  <si>
    <t>Uzyskane kwalifikacje: I stopnia</t>
  </si>
  <si>
    <t>Obszar kształcenia: nauki społeczne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</si>
  <si>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</si>
  <si>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</si>
  <si>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</si>
  <si>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</si>
  <si>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</si>
  <si>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</si>
  <si>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</si>
  <si>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</si>
  <si>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</si>
  <si>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</si>
  <si>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</si>
  <si>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</si>
  <si>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</si>
  <si>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</si>
  <si>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</si>
  <si>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</si>
  <si>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</si>
  <si>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</si>
  <si>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</si>
  <si>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</si>
  <si>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</si>
  <si>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</si>
  <si>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</si>
  <si>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</si>
  <si>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</si>
  <si>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</si>
  <si>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</si>
  <si>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</si>
  <si>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</si>
  <si>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  <charset val="238"/>
      </rPr>
      <t>akultatywny</t>
    </r>
  </si>
  <si>
    <t>Grupa treści</t>
  </si>
  <si>
    <t>I</t>
  </si>
  <si>
    <t>Wymagania ogólne</t>
  </si>
  <si>
    <t>Język obcy</t>
  </si>
  <si>
    <t>Z/o</t>
  </si>
  <si>
    <t>f</t>
  </si>
  <si>
    <t>o</t>
  </si>
  <si>
    <t>Historia ustroju i prawa w Polsce</t>
  </si>
  <si>
    <t>E</t>
  </si>
  <si>
    <t>Liczba pkt ECTS/ godz.dyd.   (ogółem)</t>
  </si>
  <si>
    <t>x</t>
  </si>
  <si>
    <t>II</t>
  </si>
  <si>
    <t>Podstawowych</t>
  </si>
  <si>
    <t>Podstawy prawoznawstwa</t>
  </si>
  <si>
    <t xml:space="preserve">Historia administracji </t>
  </si>
  <si>
    <t>III</t>
  </si>
  <si>
    <t>Kierunkowych</t>
  </si>
  <si>
    <t>System organów ochrony prawnej</t>
  </si>
  <si>
    <t>Prawo rzymskie publiczne</t>
  </si>
  <si>
    <t>IV</t>
  </si>
  <si>
    <t>Specjalnościowych</t>
  </si>
  <si>
    <t xml:space="preserve">Nauka o państwie </t>
  </si>
  <si>
    <t>Logika prawnicza</t>
  </si>
  <si>
    <t>Ochrona danych osobowych i informacji niejawnych</t>
  </si>
  <si>
    <t>Prawo kanoniczne</t>
  </si>
  <si>
    <t>V</t>
  </si>
  <si>
    <t>Specjalizacyjnych</t>
  </si>
  <si>
    <t>VI</t>
  </si>
  <si>
    <t xml:space="preserve">Inne wymagania </t>
  </si>
  <si>
    <t>VII Praktyka</t>
  </si>
  <si>
    <t>Liczba pkt ECTS/ godz.dyd.  Na I roku studiów</t>
  </si>
  <si>
    <t>* inne np. godziny konsultacji (bezpośrednie, e-mailowe, etc.)  - godziny nie są wliczone do pensum</t>
  </si>
  <si>
    <t>** ćwiczenia ……………………..</t>
  </si>
  <si>
    <t>Technologie informacyjne</t>
  </si>
  <si>
    <t>Liczba pkt ECTS/ godz.dyd.  (przedm. fakultatywne)</t>
  </si>
  <si>
    <t>Liczba pkt ECTS/ godz.dyd.  w semestrze I</t>
  </si>
  <si>
    <t>Liczba pkt ECTS/ godz.dyd.  w semestrze II</t>
  </si>
  <si>
    <t>obowiązuje od 1 października 2017 r. (rok akademicki 2017/2018)</t>
  </si>
  <si>
    <t>Nauka o administracji</t>
  </si>
  <si>
    <t>Historia doktryn polityczno-prawnych</t>
  </si>
  <si>
    <t>Podstawy ekonomii dla administracji</t>
  </si>
  <si>
    <t xml:space="preserve">Zarządzanie w sytuacjach kryzysowych </t>
  </si>
  <si>
    <t xml:space="preserve">Rok studiów III  </t>
  </si>
  <si>
    <r>
      <t>Liczba pkt ECTS/ godz.dyd. (</t>
    </r>
    <r>
      <rPr>
        <sz val="8"/>
        <rFont val="Arial"/>
        <family val="2"/>
        <charset val="238"/>
      </rPr>
      <t>zajęcia praktyczne)</t>
    </r>
  </si>
  <si>
    <r>
      <t xml:space="preserve">Liczba pkt ECTS/ godz.dyd.  </t>
    </r>
    <r>
      <rPr>
        <sz val="8"/>
        <rFont val="Arial"/>
        <family val="2"/>
        <charset val="238"/>
      </rPr>
      <t>(przedm. fakultatywne)</t>
    </r>
  </si>
  <si>
    <t xml:space="preserve">Publiczne prawo gospodarcze </t>
  </si>
  <si>
    <t>Postępowanie administracyjne</t>
  </si>
  <si>
    <t>Postępowanie karne</t>
  </si>
  <si>
    <t>Postępowanie cywilne</t>
  </si>
  <si>
    <t>Prawo finansowe i finanse publiczne</t>
  </si>
  <si>
    <t>Prawo zamówień publicznych</t>
  </si>
  <si>
    <t>Prawo pracy i prawo urzędnicze</t>
  </si>
  <si>
    <t>Międzynarodowe i krajowe zasady administrowania zasobami środowiska</t>
  </si>
  <si>
    <t>Prawo rodzinne i opiekuńcze</t>
  </si>
  <si>
    <t>Prawo karne skarbowe</t>
  </si>
  <si>
    <t>Prawo karne wykonawcze</t>
  </si>
  <si>
    <t>Podstawy psychologii sądowej</t>
  </si>
  <si>
    <t>Prawo podatkowe</t>
  </si>
  <si>
    <t>Postępowanie egzekucyjne w administracji</t>
  </si>
  <si>
    <t xml:space="preserve">1. </t>
  </si>
  <si>
    <t>Seminarium licencjackie</t>
  </si>
  <si>
    <t>Zasady techniki prawodawczej</t>
  </si>
  <si>
    <t>Zagrożenia korupcją w administracji</t>
  </si>
  <si>
    <t>Ustroje samorządów w wybranych krajach UE</t>
  </si>
  <si>
    <t>Międzynarodowe prawo humanitarne</t>
  </si>
  <si>
    <t>Kanoniczne prawo małżeńskie</t>
  </si>
  <si>
    <t>Postępowania szczególne w k.p.a.</t>
  </si>
  <si>
    <t>Doręczenia elektroniczne</t>
  </si>
  <si>
    <t>Opodatkowanie dochodów spółek kapitałowych</t>
  </si>
  <si>
    <t>Podatki i opłaty lokalne</t>
  </si>
  <si>
    <t>Prawo bankowe</t>
  </si>
  <si>
    <t>Stanowienie i kontrola prawa w jednostkach samorządu terytorialnego</t>
  </si>
  <si>
    <t>Wybrane problemy przeciwdziałania przestępczości</t>
  </si>
  <si>
    <r>
      <t xml:space="preserve">Liczba pkt ECTS/ godz.dyd.  </t>
    </r>
    <r>
      <rPr>
        <sz val="8"/>
        <rFont val="Arial"/>
        <family val="2"/>
        <charset val="238"/>
      </rPr>
      <t>(przedmy fakultatywne)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</si>
  <si>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5</t>
    </r>
  </si>
  <si>
    <r>
      <t xml:space="preserve">Liczba pkt ECTS/ godz.dyd.  </t>
    </r>
    <r>
      <rPr>
        <b/>
        <sz val="9"/>
        <rFont val="Arial"/>
        <family val="2"/>
        <charset val="238"/>
      </rPr>
      <t>w semestrze 6</t>
    </r>
  </si>
  <si>
    <t>Liczba pkt ECTS/ godz.dyd.  na III roku studiów</t>
  </si>
  <si>
    <t xml:space="preserve">*** Student ma obowiązek wyboru trzech przedmiotów specjalizacyjnych spośród dziewięciu przedmiotów podanych w modułach </t>
  </si>
  <si>
    <t>spośród podanych modułów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</si>
  <si>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</si>
  <si>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</si>
  <si>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</si>
  <si>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</si>
  <si>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</si>
  <si>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</si>
  <si>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</si>
  <si>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</si>
  <si>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</si>
  <si>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Ergonomia</t>
  </si>
  <si>
    <t>0.25</t>
  </si>
  <si>
    <t>Ochrona  własności intelektualnej</t>
  </si>
  <si>
    <t>Etykieta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</si>
  <si>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</si>
  <si>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</si>
  <si>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</si>
  <si>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</si>
  <si>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</si>
  <si>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</si>
  <si>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</si>
  <si>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</si>
  <si>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</si>
  <si>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</si>
  <si>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</si>
  <si>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</si>
  <si>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nauk społecznych</t>
  </si>
  <si>
    <t>udziału nauczyciela akademickiego*</t>
  </si>
  <si>
    <t>z zakresu nauk podstawowych</t>
  </si>
  <si>
    <t>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</si>
  <si>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</si>
  <si>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</si>
  <si>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</si>
  <si>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</si>
  <si>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</si>
  <si>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</si>
  <si>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</si>
  <si>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</si>
  <si>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 xml:space="preserve">** </t>
  </si>
  <si>
    <t xml:space="preserve">Prawo administracyjne I </t>
  </si>
  <si>
    <t xml:space="preserve">Konstytucyjny system organów państwowych  </t>
  </si>
  <si>
    <t>Prawo administracyjne II</t>
  </si>
  <si>
    <t>Instytucje i źródła prawa Unii Europejskiej</t>
  </si>
  <si>
    <t>Prawo cywilne z umowami w administracji</t>
  </si>
  <si>
    <t>Prawo karne materialne</t>
  </si>
  <si>
    <t>Prawo wykroczeń</t>
  </si>
  <si>
    <t>Prawo handlowe</t>
  </si>
  <si>
    <t>Podstawy kryminologii</t>
  </si>
  <si>
    <t>Ustrój samorządu terytorialnego</t>
  </si>
  <si>
    <t>Kryminalistyczne problemy cyberprzestępczości</t>
  </si>
  <si>
    <t>Sposoby zwalczania patologii w administracji</t>
  </si>
  <si>
    <t>Techniki negocjacji i mediacji w administracji</t>
  </si>
  <si>
    <t xml:space="preserve">Prawo międzynarodowe publiczne </t>
  </si>
  <si>
    <t>Prawa człowieka</t>
  </si>
  <si>
    <t>Europejskie prawo gospodarcze</t>
  </si>
  <si>
    <t>Proseminarium</t>
  </si>
  <si>
    <t>Z</t>
  </si>
  <si>
    <t>Liczba pkt ECTS/ godz.dyd.  w semestrze 3</t>
  </si>
  <si>
    <t>Liczba pkt ECTS/ godz.dyd.  w semestrze 4</t>
  </si>
  <si>
    <t>Liczba pkt ECTS/ godz.dyd.  na II roku studiów</t>
  </si>
  <si>
    <t>Liczba pkt ECTS/ godz.dyd. (zajęcia praktyczne)</t>
  </si>
  <si>
    <r>
      <t xml:space="preserve">Forma studiów:  </t>
    </r>
    <r>
      <rPr>
        <b/>
        <sz val="10"/>
        <rFont val="Arial"/>
        <family val="2"/>
        <charset val="238"/>
      </rPr>
      <t>niestacjonarne</t>
    </r>
  </si>
  <si>
    <t>Fakultet</t>
  </si>
  <si>
    <t>1566+246</t>
  </si>
  <si>
    <t>Przedmiot specjalizacyjny</t>
  </si>
  <si>
    <t>Szkolenie w zakresie bezpieczeństwa i higieny pracy</t>
  </si>
  <si>
    <r>
      <rPr>
        <b/>
        <sz val="12"/>
        <rFont val="Arial"/>
        <family val="2"/>
        <charset val="238"/>
      </rPr>
      <t xml:space="preserve">Rok studiów I    </t>
    </r>
    <r>
      <rPr>
        <b/>
        <sz val="10"/>
        <rFont val="Arial"/>
        <family val="2"/>
        <charset val="238"/>
      </rPr>
      <t xml:space="preserve">  </t>
    </r>
  </si>
  <si>
    <r>
      <rPr>
        <b/>
        <sz val="12"/>
        <rFont val="Arial"/>
        <family val="2"/>
        <charset val="238"/>
      </rPr>
      <t xml:space="preserve">Rok studiów II  </t>
    </r>
    <r>
      <rPr>
        <b/>
        <sz val="10"/>
        <rFont val="Arial"/>
        <family val="2"/>
        <charset val="238"/>
      </rPr>
      <t xml:space="preserve"> </t>
    </r>
  </si>
  <si>
    <t>Załącznik do planu studiówna kierunku Administracja II stopień (od roku akad. 2017/2018)</t>
  </si>
  <si>
    <t xml:space="preserve">Przedmioty specjalizacyne </t>
  </si>
  <si>
    <t>Przedmiot specjalizacyjny/Przedmiot specjalizacyjny w języku angielskim</t>
  </si>
  <si>
    <t>Local government in Europe</t>
  </si>
  <si>
    <t>Seminarium licencjackie i praca licencjacka</t>
  </si>
  <si>
    <t>z</t>
  </si>
  <si>
    <t>zajęcia z języka obcego</t>
  </si>
  <si>
    <t>przedmioty z obszaru nauk humanistycznych lub społecznych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</si>
</sst>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10"/>
      <name val="Czcionka tekstu podstawowego"/>
      <charset val="238"/>
    </font>
    <font>
      <sz val="12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4" fillId="0" borderId="4" xfId="0" applyFont="1" applyBorder="1" applyAlignment="1"/>
    <xf numFmtId="0" fontId="2" fillId="0" borderId="6" xfId="0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Fill="1" applyBorder="1"/>
    <xf numFmtId="0" fontId="4" fillId="0" borderId="7" xfId="0" applyFont="1" applyFill="1" applyBorder="1" applyAlignment="1"/>
    <xf numFmtId="0" fontId="3" fillId="0" borderId="6" xfId="0" applyFont="1" applyBorder="1"/>
    <xf numFmtId="0" fontId="2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7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4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0" xfId="0" applyFont="1" applyBorder="1"/>
    <xf numFmtId="0" fontId="2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" xfId="0" applyFont="1" applyBorder="1"/>
    <xf numFmtId="0" fontId="12" fillId="0" borderId="10" xfId="0" applyFont="1" applyBorder="1" applyAlignment="1">
      <alignment horizontal="center"/>
    </xf>
    <xf numFmtId="0" fontId="12" fillId="0" borderId="6" xfId="0" applyFont="1" applyBorder="1"/>
    <xf numFmtId="0" fontId="12" fillId="0" borderId="0" xfId="0" applyFont="1" applyBorder="1"/>
    <xf numFmtId="0" fontId="12" fillId="0" borderId="15" xfId="0" applyFont="1" applyBorder="1"/>
    <xf numFmtId="0" fontId="12" fillId="0" borderId="0" xfId="0" applyFont="1" applyFill="1" applyBorder="1"/>
    <xf numFmtId="0" fontId="12" fillId="0" borderId="7" xfId="0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21" xfId="0" applyFont="1" applyBorder="1"/>
    <xf numFmtId="0" fontId="12" fillId="0" borderId="18" xfId="0" applyFont="1" applyBorder="1"/>
    <xf numFmtId="0" fontId="12" fillId="0" borderId="22" xfId="0" applyFont="1" applyBorder="1"/>
    <xf numFmtId="0" fontId="2" fillId="0" borderId="5" xfId="0" applyFont="1" applyBorder="1"/>
    <xf numFmtId="0" fontId="2" fillId="2" borderId="31" xfId="1" applyFont="1" applyFill="1" applyBorder="1" applyAlignment="1">
      <alignment vertical="top" wrapText="1"/>
    </xf>
    <xf numFmtId="0" fontId="2" fillId="0" borderId="55" xfId="0" applyFont="1" applyBorder="1"/>
    <xf numFmtId="0" fontId="2" fillId="2" borderId="24" xfId="1" applyFont="1" applyFill="1" applyBorder="1" applyAlignment="1">
      <alignment vertical="top" wrapText="1"/>
    </xf>
    <xf numFmtId="0" fontId="2" fillId="2" borderId="25" xfId="1" applyFont="1" applyFill="1" applyBorder="1" applyAlignment="1">
      <alignment vertical="top" wrapText="1"/>
    </xf>
    <xf numFmtId="0" fontId="2" fillId="2" borderId="61" xfId="1" applyFont="1" applyFill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2" fillId="0" borderId="19" xfId="0" applyFont="1" applyBorder="1"/>
    <xf numFmtId="0" fontId="4" fillId="0" borderId="66" xfId="0" applyFont="1" applyBorder="1"/>
    <xf numFmtId="0" fontId="4" fillId="0" borderId="15" xfId="0" applyFont="1" applyBorder="1"/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4" xfId="0" applyFont="1" applyBorder="1"/>
    <xf numFmtId="0" fontId="2" fillId="2" borderId="44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2" borderId="26" xfId="1" applyFont="1" applyFill="1" applyBorder="1" applyAlignment="1">
      <alignment vertical="top" wrapText="1"/>
    </xf>
    <xf numFmtId="0" fontId="2" fillId="2" borderId="28" xfId="1" applyFont="1" applyFill="1" applyBorder="1" applyAlignment="1">
      <alignment vertical="top" wrapText="1"/>
    </xf>
    <xf numFmtId="0" fontId="2" fillId="2" borderId="9" xfId="1" applyFont="1" applyFill="1" applyBorder="1" applyAlignment="1">
      <alignment vertical="top" wrapText="1"/>
    </xf>
    <xf numFmtId="0" fontId="11" fillId="2" borderId="0" xfId="1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/>
    </xf>
    <xf numFmtId="0" fontId="12" fillId="2" borderId="13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0" fontId="11" fillId="2" borderId="36" xfId="0" applyFont="1" applyFill="1" applyBorder="1" applyAlignment="1">
      <alignment horizontal="left" vertical="top"/>
    </xf>
    <xf numFmtId="0" fontId="12" fillId="2" borderId="64" xfId="0" applyFont="1" applyFill="1" applyBorder="1" applyAlignment="1">
      <alignment horizontal="left" vertical="top"/>
    </xf>
    <xf numFmtId="0" fontId="8" fillId="2" borderId="36" xfId="0" applyFont="1" applyFill="1" applyBorder="1" applyAlignment="1">
      <alignment horizontal="center" vertical="top"/>
    </xf>
    <xf numFmtId="2" fontId="12" fillId="2" borderId="36" xfId="0" applyNumberFormat="1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top"/>
    </xf>
    <xf numFmtId="2" fontId="12" fillId="2" borderId="35" xfId="0" applyNumberFormat="1" applyFont="1" applyFill="1" applyBorder="1" applyAlignment="1">
      <alignment horizontal="center" vertical="top"/>
    </xf>
    <xf numFmtId="0" fontId="11" fillId="2" borderId="58" xfId="0" applyFont="1" applyFill="1" applyBorder="1" applyAlignment="1">
      <alignment horizontal="left" vertical="top"/>
    </xf>
    <xf numFmtId="0" fontId="12" fillId="2" borderId="60" xfId="0" applyFont="1" applyFill="1" applyBorder="1" applyAlignment="1">
      <alignment horizontal="left" vertical="top"/>
    </xf>
    <xf numFmtId="0" fontId="12" fillId="2" borderId="58" xfId="0" applyFont="1" applyFill="1" applyBorder="1" applyAlignment="1">
      <alignment horizontal="center" vertical="top"/>
    </xf>
    <xf numFmtId="0" fontId="12" fillId="2" borderId="24" xfId="0" applyFont="1" applyFill="1" applyBorder="1" applyAlignment="1">
      <alignment horizontal="center" vertical="top"/>
    </xf>
    <xf numFmtId="0" fontId="12" fillId="2" borderId="62" xfId="0" applyFont="1" applyFill="1" applyBorder="1" applyAlignment="1">
      <alignment horizontal="center" vertical="top"/>
    </xf>
    <xf numFmtId="0" fontId="11" fillId="2" borderId="45" xfId="0" applyFont="1" applyFill="1" applyBorder="1" applyAlignment="1">
      <alignment horizontal="left" vertical="top"/>
    </xf>
    <xf numFmtId="0" fontId="12" fillId="2" borderId="65" xfId="0" applyFont="1" applyFill="1" applyBorder="1" applyAlignment="1">
      <alignment horizontal="left" vertical="top"/>
    </xf>
    <xf numFmtId="0" fontId="12" fillId="2" borderId="45" xfId="0" applyFont="1" applyFill="1" applyBorder="1" applyAlignment="1">
      <alignment horizontal="center" vertical="top"/>
    </xf>
    <xf numFmtId="2" fontId="12" fillId="2" borderId="45" xfId="0" applyNumberFormat="1" applyFont="1" applyFill="1" applyBorder="1" applyAlignment="1">
      <alignment horizontal="center" vertical="top"/>
    </xf>
    <xf numFmtId="0" fontId="12" fillId="2" borderId="44" xfId="0" applyFont="1" applyFill="1" applyBorder="1" applyAlignment="1">
      <alignment horizontal="center" vertical="top"/>
    </xf>
    <xf numFmtId="2" fontId="12" fillId="2" borderId="10" xfId="0" applyNumberFormat="1" applyFont="1" applyFill="1" applyBorder="1" applyAlignment="1">
      <alignment horizontal="center" vertical="top"/>
    </xf>
    <xf numFmtId="0" fontId="12" fillId="2" borderId="36" xfId="0" applyFont="1" applyFill="1" applyBorder="1" applyAlignment="1">
      <alignment horizontal="center" vertical="top"/>
    </xf>
    <xf numFmtId="0" fontId="12" fillId="2" borderId="35" xfId="0" applyFont="1" applyFill="1" applyBorder="1" applyAlignment="1">
      <alignment horizontal="center" vertical="top"/>
    </xf>
    <xf numFmtId="2" fontId="12" fillId="2" borderId="58" xfId="0" applyNumberFormat="1" applyFont="1" applyFill="1" applyBorder="1" applyAlignment="1">
      <alignment horizontal="center" vertical="top"/>
    </xf>
    <xf numFmtId="2" fontId="12" fillId="2" borderId="62" xfId="0" applyNumberFormat="1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2" fontId="12" fillId="2" borderId="14" xfId="0" applyNumberFormat="1" applyFont="1" applyFill="1" applyBorder="1" applyAlignment="1">
      <alignment horizontal="center" vertical="top"/>
    </xf>
    <xf numFmtId="0" fontId="11" fillId="2" borderId="31" xfId="0" applyFont="1" applyFill="1" applyBorder="1" applyAlignment="1">
      <alignment horizontal="center" vertical="top" wrapText="1"/>
    </xf>
    <xf numFmtId="0" fontId="11" fillId="2" borderId="58" xfId="0" applyFont="1" applyFill="1" applyBorder="1" applyAlignment="1">
      <alignment horizontal="center" vertical="top" wrapText="1"/>
    </xf>
    <xf numFmtId="0" fontId="11" fillId="2" borderId="61" xfId="0" applyFont="1" applyFill="1" applyBorder="1" applyAlignment="1">
      <alignment horizontal="center" vertical="top" wrapText="1"/>
    </xf>
    <xf numFmtId="0" fontId="11" fillId="2" borderId="62" xfId="0" applyFont="1" applyFill="1" applyBorder="1" applyAlignment="1">
      <alignment horizontal="center" vertical="top" wrapText="1"/>
    </xf>
    <xf numFmtId="0" fontId="11" fillId="2" borderId="50" xfId="0" applyFont="1" applyFill="1" applyBorder="1" applyAlignment="1">
      <alignment horizontal="center" vertical="top" wrapText="1"/>
    </xf>
    <xf numFmtId="0" fontId="11" fillId="2" borderId="54" xfId="0" applyFont="1" applyFill="1" applyBorder="1" applyAlignment="1">
      <alignment horizontal="center" vertical="top" wrapText="1"/>
    </xf>
    <xf numFmtId="0" fontId="11" fillId="2" borderId="49" xfId="0" applyFont="1" applyFill="1" applyBorder="1" applyAlignment="1">
      <alignment horizontal="center" vertical="top" wrapText="1"/>
    </xf>
    <xf numFmtId="0" fontId="11" fillId="2" borderId="51" xfId="0" applyFont="1" applyFill="1" applyBorder="1" applyAlignment="1">
      <alignment horizontal="center" vertical="top" wrapText="1"/>
    </xf>
    <xf numFmtId="0" fontId="11" fillId="2" borderId="58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1" xfId="0" applyFont="1" applyFill="1" applyBorder="1" applyAlignment="1">
      <alignment horizontal="center" vertical="top"/>
    </xf>
    <xf numFmtId="0" fontId="2" fillId="2" borderId="62" xfId="0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vertical="top"/>
    </xf>
    <xf numFmtId="0" fontId="3" fillId="2" borderId="41" xfId="0" applyFont="1" applyFill="1" applyBorder="1" applyAlignment="1">
      <alignment vertical="top"/>
    </xf>
    <xf numFmtId="0" fontId="3" fillId="2" borderId="41" xfId="0" applyFont="1" applyFill="1" applyBorder="1" applyAlignment="1">
      <alignment horizontal="center" vertical="top"/>
    </xf>
    <xf numFmtId="0" fontId="3" fillId="2" borderId="42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2" fillId="2" borderId="33" xfId="0" applyFont="1" applyFill="1" applyBorder="1" applyAlignment="1">
      <alignment vertical="top"/>
    </xf>
    <xf numFmtId="0" fontId="2" fillId="2" borderId="34" xfId="0" applyFont="1" applyFill="1" applyBorder="1" applyAlignment="1">
      <alignment vertical="top"/>
    </xf>
    <xf numFmtId="0" fontId="2" fillId="2" borderId="34" xfId="0" applyFont="1" applyFill="1" applyBorder="1" applyAlignment="1">
      <alignment horizontal="center" vertical="top"/>
    </xf>
    <xf numFmtId="0" fontId="2" fillId="2" borderId="35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" fillId="2" borderId="49" xfId="0" applyFont="1" applyFill="1" applyBorder="1" applyAlignment="1">
      <alignment vertical="top"/>
    </xf>
    <xf numFmtId="0" fontId="2" fillId="2" borderId="50" xfId="0" applyFont="1" applyFill="1" applyBorder="1" applyAlignment="1">
      <alignment vertical="top"/>
    </xf>
    <xf numFmtId="0" fontId="2" fillId="2" borderId="50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5" xfId="0" applyFont="1" applyFill="1" applyBorder="1" applyAlignment="1">
      <alignment vertical="top"/>
    </xf>
    <xf numFmtId="0" fontId="2" fillId="2" borderId="28" xfId="1" applyFont="1" applyFill="1" applyBorder="1" applyAlignment="1">
      <alignment horizontal="center" vertical="top"/>
    </xf>
    <xf numFmtId="0" fontId="2" fillId="2" borderId="27" xfId="1" applyFont="1" applyFill="1" applyBorder="1" applyAlignment="1">
      <alignment horizontal="center" vertical="top"/>
    </xf>
    <xf numFmtId="0" fontId="3" fillId="2" borderId="29" xfId="1" applyFont="1" applyFill="1" applyBorder="1" applyAlignment="1">
      <alignment horizontal="center" vertical="top"/>
    </xf>
    <xf numFmtId="0" fontId="7" fillId="2" borderId="0" xfId="1" applyFont="1" applyFill="1" applyAlignment="1">
      <alignment vertical="top"/>
    </xf>
    <xf numFmtId="0" fontId="2" fillId="2" borderId="31" xfId="1" applyFont="1" applyFill="1" applyBorder="1" applyAlignment="1">
      <alignment horizontal="center" vertical="top"/>
    </xf>
    <xf numFmtId="0" fontId="2" fillId="2" borderId="59" xfId="1" applyFont="1" applyFill="1" applyBorder="1" applyAlignment="1">
      <alignment horizontal="center" vertical="top"/>
    </xf>
    <xf numFmtId="0" fontId="2" fillId="2" borderId="62" xfId="1" applyFont="1" applyFill="1" applyBorder="1" applyAlignment="1">
      <alignment horizontal="center" vertical="top"/>
    </xf>
    <xf numFmtId="0" fontId="3" fillId="2" borderId="62" xfId="1" applyFont="1" applyFill="1" applyBorder="1" applyAlignment="1">
      <alignment horizontal="center" vertical="top"/>
    </xf>
    <xf numFmtId="0" fontId="2" fillId="2" borderId="13" xfId="1" applyFont="1" applyFill="1" applyBorder="1" applyAlignment="1">
      <alignment horizontal="center" vertical="top"/>
    </xf>
    <xf numFmtId="0" fontId="2" fillId="2" borderId="12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3" fillId="2" borderId="46" xfId="0" applyFont="1" applyFill="1" applyBorder="1" applyAlignment="1">
      <alignment vertical="top"/>
    </xf>
    <xf numFmtId="0" fontId="3" fillId="2" borderId="40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vertical="top"/>
    </xf>
    <xf numFmtId="0" fontId="2" fillId="2" borderId="18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2" fillId="2" borderId="29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61" xfId="0" applyFont="1" applyFill="1" applyBorder="1" applyAlignment="1">
      <alignment vertical="top"/>
    </xf>
    <xf numFmtId="0" fontId="2" fillId="2" borderId="39" xfId="0" applyFont="1" applyFill="1" applyBorder="1" applyAlignment="1">
      <alignment vertical="top"/>
    </xf>
    <xf numFmtId="0" fontId="2" fillId="2" borderId="43" xfId="0" applyFont="1" applyFill="1" applyBorder="1" applyAlignment="1">
      <alignment vertical="top" wrapText="1"/>
    </xf>
    <xf numFmtId="0" fontId="2" fillId="2" borderId="40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top"/>
    </xf>
    <xf numFmtId="0" fontId="2" fillId="2" borderId="6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vertical="top"/>
    </xf>
    <xf numFmtId="0" fontId="3" fillId="2" borderId="46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2" fillId="2" borderId="4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43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5" xfId="0" applyFont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26" xfId="1" applyFont="1" applyFill="1" applyBorder="1" applyAlignment="1">
      <alignment vertical="top"/>
    </xf>
    <xf numFmtId="0" fontId="2" fillId="2" borderId="61" xfId="1" applyFont="1" applyFill="1" applyBorder="1" applyAlignment="1">
      <alignment vertical="top"/>
    </xf>
    <xf numFmtId="0" fontId="2" fillId="2" borderId="9" xfId="1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21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3" borderId="43" xfId="0" applyFont="1" applyFill="1" applyBorder="1" applyAlignment="1">
      <alignment horizontal="center" vertical="top"/>
    </xf>
    <xf numFmtId="0" fontId="3" fillId="3" borderId="41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6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2" fillId="0" borderId="8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19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39" xfId="0" applyFont="1" applyBorder="1" applyAlignment="1">
      <alignment vertical="top"/>
    </xf>
    <xf numFmtId="0" fontId="12" fillId="0" borderId="41" xfId="0" applyFont="1" applyBorder="1" applyAlignment="1">
      <alignment vertical="top"/>
    </xf>
    <xf numFmtId="0" fontId="12" fillId="0" borderId="41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2" borderId="49" xfId="0" applyFont="1" applyFill="1" applyBorder="1" applyAlignment="1">
      <alignment vertical="top"/>
    </xf>
    <xf numFmtId="0" fontId="8" fillId="2" borderId="50" xfId="0" applyFont="1" applyFill="1" applyBorder="1" applyAlignment="1">
      <alignment vertical="top"/>
    </xf>
    <xf numFmtId="0" fontId="12" fillId="2" borderId="50" xfId="0" applyFont="1" applyFill="1" applyBorder="1" applyAlignment="1">
      <alignment horizontal="center" vertical="top"/>
    </xf>
    <xf numFmtId="0" fontId="12" fillId="2" borderId="51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2" fillId="2" borderId="55" xfId="0" applyFont="1" applyFill="1" applyBorder="1" applyAlignment="1">
      <alignment vertical="top"/>
    </xf>
    <xf numFmtId="0" fontId="2" fillId="2" borderId="28" xfId="1" applyFont="1" applyFill="1" applyBorder="1" applyAlignment="1">
      <alignment horizontal="right" vertical="top"/>
    </xf>
    <xf numFmtId="0" fontId="12" fillId="2" borderId="13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0" fontId="12" fillId="2" borderId="33" xfId="0" applyFont="1" applyFill="1" applyBorder="1" applyAlignment="1">
      <alignment vertical="top"/>
    </xf>
    <xf numFmtId="0" fontId="12" fillId="2" borderId="34" xfId="0" applyFont="1" applyFill="1" applyBorder="1" applyAlignment="1">
      <alignment vertical="top"/>
    </xf>
    <xf numFmtId="0" fontId="12" fillId="2" borderId="50" xfId="0" applyFont="1" applyFill="1" applyBorder="1" applyAlignment="1">
      <alignment vertical="top"/>
    </xf>
    <xf numFmtId="0" fontId="12" fillId="2" borderId="34" xfId="0" applyFont="1" applyFill="1" applyBorder="1" applyAlignment="1">
      <alignment horizontal="center" vertical="top"/>
    </xf>
    <xf numFmtId="0" fontId="12" fillId="2" borderId="55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vertical="top"/>
    </xf>
    <xf numFmtId="0" fontId="12" fillId="2" borderId="46" xfId="0" applyFont="1" applyFill="1" applyBorder="1" applyAlignment="1">
      <alignment horizontal="center" vertical="top"/>
    </xf>
    <xf numFmtId="0" fontId="12" fillId="2" borderId="4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12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12" fillId="2" borderId="28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12" fillId="2" borderId="29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/>
    </xf>
    <xf numFmtId="0" fontId="3" fillId="2" borderId="34" xfId="0" applyFont="1" applyFill="1" applyBorder="1" applyAlignment="1">
      <alignment horizontal="left" vertical="top"/>
    </xf>
    <xf numFmtId="0" fontId="3" fillId="2" borderId="34" xfId="0" applyFont="1" applyFill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4" fillId="2" borderId="66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12" fillId="2" borderId="63" xfId="0" applyFont="1" applyFill="1" applyBorder="1" applyAlignment="1">
      <alignment horizontal="center" vertical="top"/>
    </xf>
    <xf numFmtId="0" fontId="4" fillId="2" borderId="63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top"/>
    </xf>
    <xf numFmtId="0" fontId="12" fillId="2" borderId="48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vertical="top"/>
    </xf>
    <xf numFmtId="0" fontId="12" fillId="2" borderId="15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vertical="top"/>
    </xf>
    <xf numFmtId="0" fontId="12" fillId="2" borderId="14" xfId="0" applyFont="1" applyFill="1" applyBorder="1" applyAlignment="1">
      <alignment vertical="top"/>
    </xf>
    <xf numFmtId="0" fontId="12" fillId="2" borderId="16" xfId="0" applyFont="1" applyFill="1" applyBorder="1" applyAlignment="1">
      <alignment vertical="top"/>
    </xf>
    <xf numFmtId="0" fontId="12" fillId="2" borderId="18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19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12" fillId="2" borderId="21" xfId="0" applyFont="1" applyFill="1" applyBorder="1" applyAlignment="1">
      <alignment vertical="top"/>
    </xf>
    <xf numFmtId="0" fontId="12" fillId="2" borderId="22" xfId="0" applyFont="1" applyFill="1" applyBorder="1" applyAlignment="1">
      <alignment vertical="top"/>
    </xf>
    <xf numFmtId="0" fontId="1" fillId="2" borderId="37" xfId="0" applyFont="1" applyFill="1" applyBorder="1" applyAlignment="1">
      <alignment horizontal="center" vertical="top"/>
    </xf>
    <xf numFmtId="0" fontId="12" fillId="2" borderId="43" xfId="0" applyFont="1" applyFill="1" applyBorder="1" applyAlignment="1">
      <alignment horizontal="center" vertical="top"/>
    </xf>
    <xf numFmtId="0" fontId="12" fillId="2" borderId="4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2" fillId="2" borderId="23" xfId="0" applyFont="1" applyFill="1" applyBorder="1" applyAlignment="1">
      <alignment vertical="top"/>
    </xf>
    <xf numFmtId="0" fontId="13" fillId="2" borderId="34" xfId="0" applyFont="1" applyFill="1" applyBorder="1" applyAlignment="1">
      <alignment horizontal="center" vertical="top"/>
    </xf>
    <xf numFmtId="0" fontId="14" fillId="2" borderId="5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/>
    </xf>
    <xf numFmtId="0" fontId="13" fillId="2" borderId="7" xfId="0" applyFont="1" applyFill="1" applyBorder="1" applyAlignment="1">
      <alignment horizontal="center" vertical="top"/>
    </xf>
    <xf numFmtId="0" fontId="14" fillId="2" borderId="34" xfId="0" applyFont="1" applyFill="1" applyBorder="1" applyAlignment="1">
      <alignment horizontal="center" vertical="top"/>
    </xf>
    <xf numFmtId="0" fontId="12" fillId="2" borderId="61" xfId="0" applyFont="1" applyFill="1" applyBorder="1" applyAlignment="1">
      <alignment vertical="top"/>
    </xf>
    <xf numFmtId="0" fontId="8" fillId="2" borderId="31" xfId="0" applyFont="1" applyFill="1" applyBorder="1" applyAlignment="1">
      <alignment vertical="top"/>
    </xf>
    <xf numFmtId="0" fontId="12" fillId="2" borderId="31" xfId="0" applyFont="1" applyFill="1" applyBorder="1" applyAlignment="1">
      <alignment horizontal="center" vertical="top"/>
    </xf>
    <xf numFmtId="0" fontId="14" fillId="2" borderId="3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/>
    </xf>
    <xf numFmtId="0" fontId="12" fillId="2" borderId="31" xfId="0" applyFont="1" applyFill="1" applyBorder="1" applyAlignment="1">
      <alignment vertical="top"/>
    </xf>
    <xf numFmtId="0" fontId="16" fillId="2" borderId="34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vertical="top"/>
    </xf>
    <xf numFmtId="0" fontId="12" fillId="2" borderId="42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left" vertical="top" wrapText="1"/>
    </xf>
    <xf numFmtId="0" fontId="12" fillId="2" borderId="41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3" fillId="2" borderId="67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9" fillId="2" borderId="63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12" fillId="2" borderId="48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8" fillId="2" borderId="14" xfId="0" applyFont="1" applyFill="1" applyBorder="1" applyAlignment="1">
      <alignment horizontal="center" vertical="top"/>
    </xf>
    <xf numFmtId="0" fontId="9" fillId="2" borderId="0" xfId="0" applyFont="1" applyFill="1" applyAlignment="1">
      <alignment vertical="top"/>
    </xf>
    <xf numFmtId="0" fontId="12" fillId="2" borderId="2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2" fillId="2" borderId="26" xfId="0" applyFont="1" applyFill="1" applyBorder="1" applyAlignment="1">
      <alignment horizontal="center" vertical="top"/>
    </xf>
    <xf numFmtId="0" fontId="12" fillId="2" borderId="30" xfId="0" applyFont="1" applyFill="1" applyBorder="1" applyAlignment="1">
      <alignment horizontal="center" vertical="top"/>
    </xf>
    <xf numFmtId="0" fontId="12" fillId="2" borderId="62" xfId="0" applyFont="1" applyFill="1" applyBorder="1" applyAlignment="1">
      <alignment vertical="top"/>
    </xf>
    <xf numFmtId="0" fontId="12" fillId="2" borderId="11" xfId="0" applyFont="1" applyFill="1" applyBorder="1" applyAlignment="1">
      <alignment vertical="top"/>
    </xf>
    <xf numFmtId="0" fontId="11" fillId="2" borderId="24" xfId="0" applyFont="1" applyFill="1" applyBorder="1" applyAlignment="1">
      <alignment horizontal="center" vertical="top"/>
    </xf>
    <xf numFmtId="0" fontId="12" fillId="2" borderId="35" xfId="0" applyFont="1" applyFill="1" applyBorder="1" applyAlignment="1">
      <alignment vertical="top"/>
    </xf>
    <xf numFmtId="0" fontId="2" fillId="2" borderId="6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1" fillId="2" borderId="8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11" fillId="2" borderId="0" xfId="1" applyFont="1" applyFill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36" xfId="0" applyFont="1" applyFill="1" applyBorder="1" applyAlignment="1">
      <alignment horizontal="center" vertical="top"/>
    </xf>
    <xf numFmtId="0" fontId="12" fillId="2" borderId="64" xfId="0" applyFont="1" applyFill="1" applyBorder="1" applyAlignment="1">
      <alignment horizontal="center" vertical="top"/>
    </xf>
    <xf numFmtId="0" fontId="12" fillId="2" borderId="52" xfId="0" applyFont="1" applyFill="1" applyBorder="1" applyAlignment="1">
      <alignment horizontal="center" vertical="top"/>
    </xf>
    <xf numFmtId="0" fontId="12" fillId="2" borderId="53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3" fillId="2" borderId="56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3" fillId="2" borderId="60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11" fillId="2" borderId="58" xfId="0" applyFont="1" applyFill="1" applyBorder="1" applyAlignment="1">
      <alignment horizontal="left" vertical="top" wrapText="1"/>
    </xf>
    <xf numFmtId="0" fontId="11" fillId="2" borderId="59" xfId="0" applyFont="1" applyFill="1" applyBorder="1" applyAlignment="1">
      <alignment horizontal="left" vertical="top" wrapText="1"/>
    </xf>
    <xf numFmtId="0" fontId="11" fillId="2" borderId="54" xfId="0" applyFont="1" applyFill="1" applyBorder="1" applyAlignment="1">
      <alignment horizontal="left" vertical="top" wrapText="1"/>
    </xf>
    <xf numFmtId="0" fontId="11" fillId="2" borderId="68" xfId="0" applyFont="1" applyFill="1" applyBorder="1" applyAlignment="1">
      <alignment horizontal="left" vertical="top" wrapText="1"/>
    </xf>
    <xf numFmtId="0" fontId="12" fillId="0" borderId="5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3" fillId="2" borderId="49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2" fillId="2" borderId="63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2" fillId="2" borderId="6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top"/>
    </xf>
    <xf numFmtId="0" fontId="4" fillId="2" borderId="56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topLeftCell="A229" zoomScaleNormal="100" workbookViewId="0">
      <selection activeCell="A248" sqref="A248:XFD248"/>
    </sheetView>
  </sheetViews>
  <sheetFormatPr defaultColWidth="0" defaultRowHeight="0" customHeight="1" zeroHeight="1"/>
  <cols>
    <col min="1" max="1" width="2.75" style="24" customWidth="1"/>
    <col min="2" max="2" width="35.875" style="24" customWidth="1"/>
    <col min="3" max="3" width="6" style="24" customWidth="1"/>
    <col min="4" max="4" width="6.625" style="24" customWidth="1"/>
    <col min="5" max="5" width="11.125" style="24" customWidth="1"/>
    <col min="6" max="6" width="8.625" style="24" customWidth="1"/>
    <col min="7" max="7" width="7.375" style="24" customWidth="1"/>
    <col min="8" max="8" width="7.5" style="24" customWidth="1"/>
    <col min="9" max="9" width="8.75" style="24" customWidth="1"/>
    <col min="10" max="10" width="7.125" style="24" customWidth="1"/>
    <col min="11" max="11" width="7.625" style="24" customWidth="1"/>
    <col min="12" max="12" width="11.625" style="24" customWidth="1"/>
    <col min="13" max="13" width="6.125" style="24" customWidth="1"/>
    <col min="14" max="14" width="8" customWidth="1"/>
  </cols>
  <sheetData>
    <row r="1" spans="1:13" ht="15.75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15.75">
      <c r="A2" s="432" t="s">
        <v>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5">
      <c r="A3" s="440" t="s">
        <v>73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4.25">
      <c r="A4" s="25"/>
      <c r="B4" s="1" t="s">
        <v>2</v>
      </c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4.25">
      <c r="B5" s="2" t="s">
        <v>175</v>
      </c>
    </row>
    <row r="6" spans="1:13" ht="14.25">
      <c r="B6" s="2" t="s">
        <v>3</v>
      </c>
    </row>
    <row r="7" spans="1:13" ht="14.25">
      <c r="B7" s="2" t="s">
        <v>4</v>
      </c>
    </row>
    <row r="8" spans="1:13" ht="14.25">
      <c r="B8" s="2" t="s">
        <v>5</v>
      </c>
    </row>
    <row r="9" spans="1:13" ht="14.25"/>
    <row r="10" spans="1:13" ht="16.5" thickBot="1">
      <c r="B10" s="3" t="s">
        <v>180</v>
      </c>
      <c r="G10" s="27"/>
    </row>
    <row r="11" spans="1:13" ht="14.25">
      <c r="A11" s="4" t="s">
        <v>6</v>
      </c>
      <c r="B11" s="45"/>
      <c r="C11" s="39"/>
      <c r="D11" s="433" t="s">
        <v>7</v>
      </c>
      <c r="E11" s="434"/>
      <c r="F11" s="435"/>
      <c r="G11" s="5" t="s">
        <v>8</v>
      </c>
      <c r="H11" s="50" t="s">
        <v>9</v>
      </c>
      <c r="I11" s="54" t="s">
        <v>10</v>
      </c>
      <c r="J11" s="436" t="s">
        <v>11</v>
      </c>
      <c r="K11" s="436"/>
      <c r="L11" s="436"/>
      <c r="M11" s="437"/>
    </row>
    <row r="12" spans="1:13" ht="14.25">
      <c r="A12" s="6"/>
      <c r="B12" s="46" t="s">
        <v>12</v>
      </c>
      <c r="C12" s="7" t="s">
        <v>13</v>
      </c>
      <c r="D12" s="47" t="s">
        <v>14</v>
      </c>
      <c r="E12" s="8" t="s">
        <v>15</v>
      </c>
      <c r="F12" s="9" t="s">
        <v>16</v>
      </c>
      <c r="G12" s="10" t="s">
        <v>17</v>
      </c>
      <c r="H12" s="51" t="s">
        <v>18</v>
      </c>
      <c r="I12" s="8" t="s">
        <v>19</v>
      </c>
      <c r="J12" s="52" t="s">
        <v>14</v>
      </c>
      <c r="K12" s="438" t="s">
        <v>20</v>
      </c>
      <c r="L12" s="439"/>
      <c r="M12" s="28" t="s">
        <v>21</v>
      </c>
    </row>
    <row r="13" spans="1:13" ht="14.25">
      <c r="A13" s="11"/>
      <c r="B13" s="46" t="s">
        <v>22</v>
      </c>
      <c r="C13" s="12"/>
      <c r="D13" s="48"/>
      <c r="E13" s="8" t="s">
        <v>23</v>
      </c>
      <c r="F13" s="13" t="s">
        <v>24</v>
      </c>
      <c r="G13" s="14" t="s">
        <v>25</v>
      </c>
      <c r="H13" s="51"/>
      <c r="I13" s="14" t="s">
        <v>26</v>
      </c>
      <c r="J13" s="53"/>
      <c r="K13" s="15" t="s">
        <v>27</v>
      </c>
      <c r="L13" s="16" t="s">
        <v>28</v>
      </c>
      <c r="M13" s="17"/>
    </row>
    <row r="14" spans="1:13" ht="14.25">
      <c r="A14" s="29"/>
      <c r="B14" s="46"/>
      <c r="C14" s="30"/>
      <c r="D14" s="48"/>
      <c r="E14" s="8" t="s">
        <v>29</v>
      </c>
      <c r="F14" s="13" t="s">
        <v>30</v>
      </c>
      <c r="G14" s="14" t="s">
        <v>31</v>
      </c>
      <c r="H14" s="31"/>
      <c r="I14" s="8" t="s">
        <v>32</v>
      </c>
      <c r="J14" s="51"/>
      <c r="K14" s="31"/>
      <c r="L14" s="18"/>
      <c r="M14" s="19"/>
    </row>
    <row r="15" spans="1:13" ht="14.25">
      <c r="A15" s="29"/>
      <c r="B15" s="33"/>
      <c r="C15" s="32"/>
      <c r="D15" s="48"/>
      <c r="E15" s="8" t="s">
        <v>33</v>
      </c>
      <c r="F15" s="13"/>
      <c r="G15" s="14" t="s">
        <v>34</v>
      </c>
      <c r="H15" s="51"/>
      <c r="I15" s="33" t="s">
        <v>35</v>
      </c>
      <c r="J15" s="31"/>
      <c r="K15" s="31"/>
      <c r="L15" s="33"/>
      <c r="M15" s="34"/>
    </row>
    <row r="16" spans="1:13" ht="15" thickBot="1">
      <c r="A16" s="35"/>
      <c r="B16" s="37"/>
      <c r="C16" s="27"/>
      <c r="D16" s="49"/>
      <c r="E16" s="20"/>
      <c r="F16" s="21"/>
      <c r="G16" s="20"/>
      <c r="H16" s="36"/>
      <c r="I16" s="37"/>
      <c r="J16" s="36"/>
      <c r="K16" s="36"/>
      <c r="L16" s="37"/>
      <c r="M16" s="38"/>
    </row>
    <row r="17" spans="1:14" ht="14.25">
      <c r="A17" s="6"/>
      <c r="B17" s="22" t="s">
        <v>36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1"/>
    </row>
    <row r="18" spans="1:14" s="105" customFormat="1" ht="15" thickBot="1">
      <c r="A18" s="101" t="s">
        <v>37</v>
      </c>
      <c r="B18" s="102" t="s">
        <v>38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1:14" s="110" customFormat="1" ht="14.25">
      <c r="A19" s="106">
        <v>1</v>
      </c>
      <c r="B19" s="107" t="s">
        <v>39</v>
      </c>
      <c r="C19" s="108" t="s">
        <v>37</v>
      </c>
      <c r="D19" s="108">
        <v>2</v>
      </c>
      <c r="E19" s="108">
        <v>1</v>
      </c>
      <c r="F19" s="108">
        <v>1</v>
      </c>
      <c r="G19" s="108">
        <v>0</v>
      </c>
      <c r="H19" s="108" t="s">
        <v>40</v>
      </c>
      <c r="I19" s="108" t="s">
        <v>41</v>
      </c>
      <c r="J19" s="108">
        <v>30</v>
      </c>
      <c r="K19" s="108">
        <v>0</v>
      </c>
      <c r="L19" s="108">
        <v>30</v>
      </c>
      <c r="M19" s="109">
        <v>0</v>
      </c>
    </row>
    <row r="20" spans="1:14" s="110" customFormat="1" ht="14.25">
      <c r="A20" s="44">
        <v>2</v>
      </c>
      <c r="B20" s="111" t="s">
        <v>69</v>
      </c>
      <c r="C20" s="112" t="s">
        <v>47</v>
      </c>
      <c r="D20" s="112">
        <v>2</v>
      </c>
      <c r="E20" s="112">
        <v>1</v>
      </c>
      <c r="F20" s="112">
        <v>1</v>
      </c>
      <c r="G20" s="112">
        <v>2</v>
      </c>
      <c r="H20" s="112" t="s">
        <v>40</v>
      </c>
      <c r="I20" s="112" t="s">
        <v>42</v>
      </c>
      <c r="J20" s="112">
        <v>30</v>
      </c>
      <c r="K20" s="112">
        <v>0</v>
      </c>
      <c r="L20" s="112">
        <v>30</v>
      </c>
      <c r="M20" s="113">
        <v>0</v>
      </c>
      <c r="N20" s="114"/>
    </row>
    <row r="21" spans="1:14" s="110" customFormat="1" ht="15" thickBot="1">
      <c r="A21" s="115">
        <v>3</v>
      </c>
      <c r="B21" s="116" t="s">
        <v>39</v>
      </c>
      <c r="C21" s="117" t="s">
        <v>47</v>
      </c>
      <c r="D21" s="117">
        <v>2</v>
      </c>
      <c r="E21" s="117">
        <v>1</v>
      </c>
      <c r="F21" s="117">
        <v>1</v>
      </c>
      <c r="G21" s="117">
        <v>0</v>
      </c>
      <c r="H21" s="117" t="s">
        <v>40</v>
      </c>
      <c r="I21" s="117" t="s">
        <v>41</v>
      </c>
      <c r="J21" s="117">
        <v>30</v>
      </c>
      <c r="K21" s="117">
        <v>0</v>
      </c>
      <c r="L21" s="117">
        <v>30</v>
      </c>
      <c r="M21" s="118">
        <v>0</v>
      </c>
    </row>
    <row r="22" spans="1:14" s="123" customFormat="1" ht="13.5" thickBot="1">
      <c r="A22" s="119"/>
      <c r="B22" s="120" t="s">
        <v>45</v>
      </c>
      <c r="C22" s="120"/>
      <c r="D22" s="121">
        <f>SUM(D19:D21)</f>
        <v>6</v>
      </c>
      <c r="E22" s="121">
        <f>SUM(E19:E21)</f>
        <v>3</v>
      </c>
      <c r="F22" s="121">
        <f>SUM(F19:F21)</f>
        <v>3</v>
      </c>
      <c r="G22" s="121">
        <v>2</v>
      </c>
      <c r="H22" s="121" t="s">
        <v>46</v>
      </c>
      <c r="I22" s="121" t="s">
        <v>46</v>
      </c>
      <c r="J22" s="121">
        <f>SUM(J19:J21)</f>
        <v>90</v>
      </c>
      <c r="K22" s="121">
        <v>0</v>
      </c>
      <c r="L22" s="121">
        <f>SUM(L19:L21)</f>
        <v>90</v>
      </c>
      <c r="M22" s="122">
        <v>0</v>
      </c>
    </row>
    <row r="23" spans="1:14" s="128" customFormat="1" ht="14.25">
      <c r="A23" s="124"/>
      <c r="B23" s="125" t="s">
        <v>174</v>
      </c>
      <c r="C23" s="125"/>
      <c r="D23" s="126">
        <v>2</v>
      </c>
      <c r="E23" s="126">
        <v>1</v>
      </c>
      <c r="F23" s="126">
        <v>1</v>
      </c>
      <c r="G23" s="126">
        <v>2</v>
      </c>
      <c r="H23" s="126" t="s">
        <v>46</v>
      </c>
      <c r="I23" s="126" t="s">
        <v>46</v>
      </c>
      <c r="J23" s="126">
        <v>30</v>
      </c>
      <c r="K23" s="126">
        <v>0</v>
      </c>
      <c r="L23" s="126">
        <v>30</v>
      </c>
      <c r="M23" s="127">
        <v>0</v>
      </c>
    </row>
    <row r="24" spans="1:14" s="128" customFormat="1" ht="15" thickBot="1">
      <c r="A24" s="129"/>
      <c r="B24" s="130" t="s">
        <v>70</v>
      </c>
      <c r="C24" s="130"/>
      <c r="D24" s="131">
        <v>4</v>
      </c>
      <c r="E24" s="131">
        <v>2</v>
      </c>
      <c r="F24" s="131">
        <v>2</v>
      </c>
      <c r="G24" s="131">
        <v>0</v>
      </c>
      <c r="H24" s="131" t="s">
        <v>46</v>
      </c>
      <c r="I24" s="131" t="s">
        <v>46</v>
      </c>
      <c r="J24" s="131">
        <v>60</v>
      </c>
      <c r="K24" s="131">
        <v>0</v>
      </c>
      <c r="L24" s="131">
        <v>60</v>
      </c>
      <c r="M24" s="132">
        <v>0</v>
      </c>
    </row>
    <row r="25" spans="1:14" s="128" customFormat="1" ht="15" thickBot="1">
      <c r="A25" s="133" t="s">
        <v>47</v>
      </c>
      <c r="B25" s="134" t="s">
        <v>48</v>
      </c>
      <c r="C25" s="134"/>
      <c r="D25" s="134"/>
      <c r="E25" s="134"/>
      <c r="F25" s="135"/>
      <c r="G25" s="135"/>
      <c r="H25" s="135"/>
      <c r="I25" s="135"/>
      <c r="J25" s="135"/>
      <c r="K25" s="135"/>
      <c r="L25" s="135"/>
      <c r="M25" s="136"/>
    </row>
    <row r="26" spans="1:14" s="110" customFormat="1" ht="14.25">
      <c r="A26" s="43">
        <v>1</v>
      </c>
      <c r="B26" s="58" t="s">
        <v>49</v>
      </c>
      <c r="C26" s="137" t="s">
        <v>37</v>
      </c>
      <c r="D26" s="138">
        <v>2</v>
      </c>
      <c r="E26" s="137">
        <v>1</v>
      </c>
      <c r="F26" s="137">
        <v>1</v>
      </c>
      <c r="G26" s="137">
        <v>0</v>
      </c>
      <c r="H26" s="137" t="s">
        <v>44</v>
      </c>
      <c r="I26" s="137" t="s">
        <v>42</v>
      </c>
      <c r="J26" s="137">
        <v>20</v>
      </c>
      <c r="K26" s="137">
        <v>10</v>
      </c>
      <c r="L26" s="137">
        <v>10</v>
      </c>
      <c r="M26" s="139">
        <v>5</v>
      </c>
      <c r="N26" s="140"/>
    </row>
    <row r="27" spans="1:14" s="110" customFormat="1" ht="14.25">
      <c r="A27" s="42">
        <v>2</v>
      </c>
      <c r="B27" s="40" t="s">
        <v>43</v>
      </c>
      <c r="C27" s="141" t="s">
        <v>37</v>
      </c>
      <c r="D27" s="142">
        <v>2</v>
      </c>
      <c r="E27" s="141">
        <v>1</v>
      </c>
      <c r="F27" s="141">
        <v>1</v>
      </c>
      <c r="G27" s="141">
        <v>0</v>
      </c>
      <c r="H27" s="141" t="s">
        <v>40</v>
      </c>
      <c r="I27" s="141" t="s">
        <v>42</v>
      </c>
      <c r="J27" s="141">
        <v>20</v>
      </c>
      <c r="K27" s="141">
        <v>10</v>
      </c>
      <c r="L27" s="141">
        <v>10</v>
      </c>
      <c r="M27" s="143">
        <v>5</v>
      </c>
      <c r="N27" s="114"/>
    </row>
    <row r="28" spans="1:14" s="110" customFormat="1" ht="14.25">
      <c r="A28" s="42">
        <v>3</v>
      </c>
      <c r="B28" s="40" t="s">
        <v>76</v>
      </c>
      <c r="C28" s="141" t="s">
        <v>37</v>
      </c>
      <c r="D28" s="142">
        <v>3</v>
      </c>
      <c r="E28" s="141">
        <v>1.25</v>
      </c>
      <c r="F28" s="141">
        <v>1.75</v>
      </c>
      <c r="G28" s="141">
        <v>0</v>
      </c>
      <c r="H28" s="141" t="s">
        <v>44</v>
      </c>
      <c r="I28" s="141" t="s">
        <v>42</v>
      </c>
      <c r="J28" s="141">
        <v>28</v>
      </c>
      <c r="K28" s="141">
        <v>18</v>
      </c>
      <c r="L28" s="141">
        <v>10</v>
      </c>
      <c r="M28" s="144">
        <v>3.25</v>
      </c>
      <c r="N28" s="114"/>
    </row>
    <row r="29" spans="1:14" s="110" customFormat="1" ht="14.25">
      <c r="A29" s="42">
        <v>4</v>
      </c>
      <c r="B29" s="40" t="s">
        <v>50</v>
      </c>
      <c r="C29" s="141" t="s">
        <v>47</v>
      </c>
      <c r="D29" s="142">
        <v>3</v>
      </c>
      <c r="E29" s="141">
        <v>1.25</v>
      </c>
      <c r="F29" s="141">
        <v>1.75</v>
      </c>
      <c r="G29" s="141">
        <v>0</v>
      </c>
      <c r="H29" s="141" t="s">
        <v>40</v>
      </c>
      <c r="I29" s="141" t="s">
        <v>42</v>
      </c>
      <c r="J29" s="141">
        <v>28</v>
      </c>
      <c r="K29" s="141">
        <v>18</v>
      </c>
      <c r="L29" s="141">
        <v>10</v>
      </c>
      <c r="M29" s="144">
        <v>3.25</v>
      </c>
      <c r="N29" s="114"/>
    </row>
    <row r="30" spans="1:14" s="110" customFormat="1" ht="15" thickBot="1">
      <c r="A30" s="55">
        <v>5</v>
      </c>
      <c r="B30" s="56" t="s">
        <v>74</v>
      </c>
      <c r="C30" s="145" t="s">
        <v>47</v>
      </c>
      <c r="D30" s="146">
        <v>4</v>
      </c>
      <c r="E30" s="145">
        <v>1.5</v>
      </c>
      <c r="F30" s="145">
        <v>2.5</v>
      </c>
      <c r="G30" s="145">
        <v>0</v>
      </c>
      <c r="H30" s="145" t="s">
        <v>44</v>
      </c>
      <c r="I30" s="145" t="s">
        <v>42</v>
      </c>
      <c r="J30" s="145">
        <v>28</v>
      </c>
      <c r="K30" s="145">
        <v>18</v>
      </c>
      <c r="L30" s="145">
        <v>10</v>
      </c>
      <c r="M30" s="147">
        <v>9.5</v>
      </c>
      <c r="N30" s="114"/>
    </row>
    <row r="31" spans="1:14" s="123" customFormat="1" ht="13.5" thickBot="1">
      <c r="A31" s="119"/>
      <c r="B31" s="148" t="s">
        <v>45</v>
      </c>
      <c r="C31" s="120"/>
      <c r="D31" s="149">
        <f>SUM(D26:D30)</f>
        <v>14</v>
      </c>
      <c r="E31" s="149">
        <f>SUM(E26:E30)</f>
        <v>6</v>
      </c>
      <c r="F31" s="121">
        <f>SUM(F26:F30)</f>
        <v>8</v>
      </c>
      <c r="G31" s="121">
        <v>0</v>
      </c>
      <c r="H31" s="121" t="s">
        <v>46</v>
      </c>
      <c r="I31" s="121" t="s">
        <v>46</v>
      </c>
      <c r="J31" s="121">
        <f>SUM(J26:J30)</f>
        <v>124</v>
      </c>
      <c r="K31" s="121">
        <f>SUM(K26:K30)</f>
        <v>74</v>
      </c>
      <c r="L31" s="121">
        <f>SUM(L26:L30)</f>
        <v>50</v>
      </c>
      <c r="M31" s="122">
        <f>SUM(M26:M30)</f>
        <v>26</v>
      </c>
    </row>
    <row r="32" spans="1:14" s="128" customFormat="1" ht="14.25">
      <c r="A32" s="124"/>
      <c r="B32" s="135" t="s">
        <v>174</v>
      </c>
      <c r="C32" s="125"/>
      <c r="D32" s="126">
        <v>0</v>
      </c>
      <c r="E32" s="126">
        <v>0</v>
      </c>
      <c r="F32" s="126">
        <v>0</v>
      </c>
      <c r="G32" s="126">
        <v>0</v>
      </c>
      <c r="H32" s="126" t="s">
        <v>46</v>
      </c>
      <c r="I32" s="126" t="s">
        <v>46</v>
      </c>
      <c r="J32" s="126">
        <v>0</v>
      </c>
      <c r="K32" s="126">
        <v>0</v>
      </c>
      <c r="L32" s="126">
        <v>0</v>
      </c>
      <c r="M32" s="127">
        <v>0</v>
      </c>
    </row>
    <row r="33" spans="1:14" s="128" customFormat="1" ht="15" thickBot="1">
      <c r="A33" s="129"/>
      <c r="B33" s="150" t="s">
        <v>70</v>
      </c>
      <c r="C33" s="130"/>
      <c r="D33" s="131">
        <v>0</v>
      </c>
      <c r="E33" s="131">
        <v>0</v>
      </c>
      <c r="F33" s="131">
        <v>0</v>
      </c>
      <c r="G33" s="131">
        <v>0</v>
      </c>
      <c r="H33" s="131" t="s">
        <v>46</v>
      </c>
      <c r="I33" s="131" t="s">
        <v>46</v>
      </c>
      <c r="J33" s="151">
        <v>0</v>
      </c>
      <c r="K33" s="151">
        <v>0</v>
      </c>
      <c r="L33" s="151">
        <v>0</v>
      </c>
      <c r="M33" s="152">
        <v>0</v>
      </c>
    </row>
    <row r="34" spans="1:14" s="153" customFormat="1" ht="15" thickBot="1">
      <c r="A34" s="134" t="s">
        <v>51</v>
      </c>
      <c r="B34" s="134" t="s">
        <v>52</v>
      </c>
      <c r="C34" s="134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4" s="110" customFormat="1" ht="14.25">
      <c r="A35" s="57">
        <v>1</v>
      </c>
      <c r="B35" s="58" t="s">
        <v>53</v>
      </c>
      <c r="C35" s="137" t="s">
        <v>37</v>
      </c>
      <c r="D35" s="137">
        <v>3</v>
      </c>
      <c r="E35" s="137">
        <v>1</v>
      </c>
      <c r="F35" s="137">
        <v>2</v>
      </c>
      <c r="G35" s="137">
        <v>0</v>
      </c>
      <c r="H35" s="137" t="s">
        <v>40</v>
      </c>
      <c r="I35" s="137" t="s">
        <v>42</v>
      </c>
      <c r="J35" s="137">
        <v>20</v>
      </c>
      <c r="K35" s="137">
        <v>10</v>
      </c>
      <c r="L35" s="137">
        <v>10</v>
      </c>
      <c r="M35" s="139">
        <v>5</v>
      </c>
      <c r="N35" s="114"/>
    </row>
    <row r="36" spans="1:14" s="110" customFormat="1" ht="14.25">
      <c r="A36" s="44">
        <v>2</v>
      </c>
      <c r="B36" s="40" t="s">
        <v>54</v>
      </c>
      <c r="C36" s="141" t="s">
        <v>37</v>
      </c>
      <c r="D36" s="141">
        <v>3</v>
      </c>
      <c r="E36" s="141">
        <v>1</v>
      </c>
      <c r="F36" s="141">
        <v>2</v>
      </c>
      <c r="G36" s="141">
        <v>0</v>
      </c>
      <c r="H36" s="141" t="s">
        <v>44</v>
      </c>
      <c r="I36" s="141" t="s">
        <v>42</v>
      </c>
      <c r="J36" s="141">
        <v>20</v>
      </c>
      <c r="K36" s="141">
        <v>10</v>
      </c>
      <c r="L36" s="141">
        <v>10</v>
      </c>
      <c r="M36" s="144">
        <v>5</v>
      </c>
      <c r="N36" s="114"/>
    </row>
    <row r="37" spans="1:14" s="110" customFormat="1" ht="14.25">
      <c r="A37" s="44">
        <v>3</v>
      </c>
      <c r="B37" s="40" t="s">
        <v>77</v>
      </c>
      <c r="C37" s="141" t="s">
        <v>37</v>
      </c>
      <c r="D37" s="141">
        <v>3</v>
      </c>
      <c r="E37" s="141">
        <v>1</v>
      </c>
      <c r="F37" s="141">
        <v>2</v>
      </c>
      <c r="G37" s="141">
        <v>0</v>
      </c>
      <c r="H37" s="141" t="s">
        <v>40</v>
      </c>
      <c r="I37" s="141" t="s">
        <v>42</v>
      </c>
      <c r="J37" s="141">
        <v>20</v>
      </c>
      <c r="K37" s="141">
        <v>10</v>
      </c>
      <c r="L37" s="141">
        <v>10</v>
      </c>
      <c r="M37" s="144">
        <v>5</v>
      </c>
      <c r="N37" s="114"/>
    </row>
    <row r="38" spans="1:14" s="110" customFormat="1" ht="15" thickBot="1">
      <c r="A38" s="59">
        <v>4</v>
      </c>
      <c r="B38" s="56" t="s">
        <v>75</v>
      </c>
      <c r="C38" s="145" t="s">
        <v>47</v>
      </c>
      <c r="D38" s="145">
        <v>2.5</v>
      </c>
      <c r="E38" s="145">
        <v>1</v>
      </c>
      <c r="F38" s="145">
        <v>1.5</v>
      </c>
      <c r="G38" s="145">
        <v>0</v>
      </c>
      <c r="H38" s="145" t="s">
        <v>40</v>
      </c>
      <c r="I38" s="145" t="s">
        <v>42</v>
      </c>
      <c r="J38" s="145">
        <v>20</v>
      </c>
      <c r="K38" s="145">
        <v>10</v>
      </c>
      <c r="L38" s="145">
        <v>10</v>
      </c>
      <c r="M38" s="147">
        <v>5</v>
      </c>
      <c r="N38" s="114"/>
    </row>
    <row r="39" spans="1:14" s="123" customFormat="1" ht="13.5" thickBot="1">
      <c r="A39" s="119"/>
      <c r="B39" s="120" t="s">
        <v>45</v>
      </c>
      <c r="C39" s="120"/>
      <c r="D39" s="121">
        <f>SUM(D35:D38)</f>
        <v>11.5</v>
      </c>
      <c r="E39" s="121">
        <f>SUM(E35:E38)</f>
        <v>4</v>
      </c>
      <c r="F39" s="121">
        <f>SUM(F35:F38)</f>
        <v>7.5</v>
      </c>
      <c r="G39" s="121">
        <v>0</v>
      </c>
      <c r="H39" s="121" t="s">
        <v>46</v>
      </c>
      <c r="I39" s="121" t="s">
        <v>46</v>
      </c>
      <c r="J39" s="121">
        <f>SUM(J35:J38)</f>
        <v>80</v>
      </c>
      <c r="K39" s="121">
        <f>SUM(K35:K38)</f>
        <v>40</v>
      </c>
      <c r="L39" s="121">
        <f>SUM(L35:L38)</f>
        <v>40</v>
      </c>
      <c r="M39" s="122">
        <f>SUM(M35:M38)</f>
        <v>20</v>
      </c>
    </row>
    <row r="40" spans="1:14" s="128" customFormat="1" ht="14.25">
      <c r="A40" s="124"/>
      <c r="B40" s="125" t="s">
        <v>174</v>
      </c>
      <c r="C40" s="125"/>
      <c r="D40" s="126">
        <v>0</v>
      </c>
      <c r="E40" s="126">
        <v>0</v>
      </c>
      <c r="F40" s="126">
        <v>0</v>
      </c>
      <c r="G40" s="126">
        <v>0</v>
      </c>
      <c r="H40" s="126" t="s">
        <v>46</v>
      </c>
      <c r="I40" s="126" t="s">
        <v>46</v>
      </c>
      <c r="J40" s="126">
        <v>0</v>
      </c>
      <c r="K40" s="126">
        <v>0</v>
      </c>
      <c r="L40" s="126">
        <v>0</v>
      </c>
      <c r="M40" s="127">
        <v>0</v>
      </c>
    </row>
    <row r="41" spans="1:14" s="128" customFormat="1" ht="15" thickBot="1">
      <c r="A41" s="129"/>
      <c r="B41" s="130" t="s">
        <v>70</v>
      </c>
      <c r="C41" s="130"/>
      <c r="D41" s="131">
        <v>0</v>
      </c>
      <c r="E41" s="131">
        <v>0</v>
      </c>
      <c r="F41" s="131">
        <v>0</v>
      </c>
      <c r="G41" s="131">
        <v>0</v>
      </c>
      <c r="H41" s="131" t="s">
        <v>46</v>
      </c>
      <c r="I41" s="151" t="s">
        <v>46</v>
      </c>
      <c r="J41" s="151">
        <v>0</v>
      </c>
      <c r="K41" s="151">
        <v>0</v>
      </c>
      <c r="L41" s="151">
        <v>0</v>
      </c>
      <c r="M41" s="152">
        <v>0</v>
      </c>
    </row>
    <row r="42" spans="1:14" s="128" customFormat="1" ht="15" thickBot="1">
      <c r="A42" s="133" t="s">
        <v>55</v>
      </c>
      <c r="B42" s="134" t="s">
        <v>56</v>
      </c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6"/>
    </row>
    <row r="43" spans="1:14" s="110" customFormat="1" ht="14.25">
      <c r="A43" s="57">
        <v>1</v>
      </c>
      <c r="B43" s="58" t="s">
        <v>57</v>
      </c>
      <c r="C43" s="137" t="s">
        <v>37</v>
      </c>
      <c r="D43" s="137">
        <v>3</v>
      </c>
      <c r="E43" s="137">
        <v>1</v>
      </c>
      <c r="F43" s="137">
        <v>2</v>
      </c>
      <c r="G43" s="137">
        <v>0</v>
      </c>
      <c r="H43" s="137" t="s">
        <v>40</v>
      </c>
      <c r="I43" s="137" t="s">
        <v>42</v>
      </c>
      <c r="J43" s="137">
        <v>20</v>
      </c>
      <c r="K43" s="137">
        <v>10</v>
      </c>
      <c r="L43" s="137">
        <v>10</v>
      </c>
      <c r="M43" s="154">
        <v>5</v>
      </c>
      <c r="N43" s="114"/>
    </row>
    <row r="44" spans="1:14" s="110" customFormat="1" ht="14.25">
      <c r="A44" s="44">
        <v>2</v>
      </c>
      <c r="B44" s="40" t="s">
        <v>58</v>
      </c>
      <c r="C44" s="141" t="s">
        <v>47</v>
      </c>
      <c r="D44" s="141">
        <v>3</v>
      </c>
      <c r="E44" s="141">
        <v>1</v>
      </c>
      <c r="F44" s="141">
        <v>2</v>
      </c>
      <c r="G44" s="141">
        <v>0</v>
      </c>
      <c r="H44" s="141" t="s">
        <v>44</v>
      </c>
      <c r="I44" s="141" t="s">
        <v>42</v>
      </c>
      <c r="J44" s="141">
        <v>20</v>
      </c>
      <c r="K44" s="141">
        <v>10</v>
      </c>
      <c r="L44" s="141">
        <v>10</v>
      </c>
      <c r="M44" s="143">
        <v>5</v>
      </c>
      <c r="N44" s="114"/>
    </row>
    <row r="45" spans="1:14" s="110" customFormat="1" ht="25.5">
      <c r="A45" s="44">
        <v>3</v>
      </c>
      <c r="B45" s="40" t="s">
        <v>59</v>
      </c>
      <c r="C45" s="141" t="s">
        <v>47</v>
      </c>
      <c r="D45" s="141">
        <v>2</v>
      </c>
      <c r="E45" s="141">
        <v>1</v>
      </c>
      <c r="F45" s="141">
        <v>1</v>
      </c>
      <c r="G45" s="141">
        <v>0</v>
      </c>
      <c r="H45" s="141" t="s">
        <v>40</v>
      </c>
      <c r="I45" s="141" t="s">
        <v>42</v>
      </c>
      <c r="J45" s="141">
        <v>20</v>
      </c>
      <c r="K45" s="141">
        <v>10</v>
      </c>
      <c r="L45" s="141">
        <v>10</v>
      </c>
      <c r="M45" s="143">
        <v>5</v>
      </c>
      <c r="N45" s="114"/>
    </row>
    <row r="46" spans="1:14" s="110" customFormat="1" ht="15" thickBot="1">
      <c r="A46" s="59">
        <v>4</v>
      </c>
      <c r="B46" s="56" t="s">
        <v>60</v>
      </c>
      <c r="C46" s="145" t="s">
        <v>47</v>
      </c>
      <c r="D46" s="145">
        <v>3</v>
      </c>
      <c r="E46" s="145">
        <v>1.25</v>
      </c>
      <c r="F46" s="145">
        <v>1.75</v>
      </c>
      <c r="G46" s="145">
        <v>0</v>
      </c>
      <c r="H46" s="145" t="s">
        <v>40</v>
      </c>
      <c r="I46" s="145" t="s">
        <v>42</v>
      </c>
      <c r="J46" s="145">
        <v>28</v>
      </c>
      <c r="K46" s="145">
        <v>10</v>
      </c>
      <c r="L46" s="145">
        <v>18</v>
      </c>
      <c r="M46" s="155">
        <v>3.25</v>
      </c>
      <c r="N46" s="114"/>
    </row>
    <row r="47" spans="1:14" s="123" customFormat="1" ht="13.5" thickBot="1">
      <c r="A47" s="119"/>
      <c r="B47" s="120" t="s">
        <v>45</v>
      </c>
      <c r="C47" s="120"/>
      <c r="D47" s="121">
        <f>SUM(D43:D46)</f>
        <v>11</v>
      </c>
      <c r="E47" s="121">
        <f>SUM(E43:E46)</f>
        <v>4.25</v>
      </c>
      <c r="F47" s="121">
        <f>SUM(F43:F46)</f>
        <v>6.75</v>
      </c>
      <c r="G47" s="121">
        <v>0</v>
      </c>
      <c r="H47" s="121" t="s">
        <v>46</v>
      </c>
      <c r="I47" s="121" t="s">
        <v>46</v>
      </c>
      <c r="J47" s="121">
        <f>SUM(J43:J46)</f>
        <v>88</v>
      </c>
      <c r="K47" s="121">
        <f>SUM(K43:K46)</f>
        <v>40</v>
      </c>
      <c r="L47" s="121">
        <f>SUM(L43,L44,L45,L46)</f>
        <v>48</v>
      </c>
      <c r="M47" s="122">
        <f>SUM(M43:M46)</f>
        <v>18.25</v>
      </c>
    </row>
    <row r="48" spans="1:14" s="128" customFormat="1" ht="14.25">
      <c r="A48" s="124"/>
      <c r="B48" s="125" t="s">
        <v>174</v>
      </c>
      <c r="C48" s="125"/>
      <c r="D48" s="126">
        <v>0</v>
      </c>
      <c r="E48" s="126">
        <v>0</v>
      </c>
      <c r="F48" s="126">
        <v>0</v>
      </c>
      <c r="G48" s="126">
        <v>0</v>
      </c>
      <c r="H48" s="126" t="s">
        <v>46</v>
      </c>
      <c r="I48" s="126" t="s">
        <v>46</v>
      </c>
      <c r="J48" s="126">
        <v>0</v>
      </c>
      <c r="K48" s="126">
        <v>0</v>
      </c>
      <c r="L48" s="126">
        <v>0</v>
      </c>
      <c r="M48" s="127">
        <v>0</v>
      </c>
    </row>
    <row r="49" spans="1:13" s="128" customFormat="1" ht="15" thickBot="1">
      <c r="A49" s="129"/>
      <c r="B49" s="130" t="s">
        <v>70</v>
      </c>
      <c r="C49" s="130"/>
      <c r="D49" s="131">
        <v>0</v>
      </c>
      <c r="E49" s="131">
        <v>0</v>
      </c>
      <c r="F49" s="131">
        <v>0</v>
      </c>
      <c r="G49" s="131">
        <v>0</v>
      </c>
      <c r="H49" s="131" t="s">
        <v>46</v>
      </c>
      <c r="I49" s="131" t="s">
        <v>46</v>
      </c>
      <c r="J49" s="131">
        <v>0</v>
      </c>
      <c r="K49" s="131">
        <v>0</v>
      </c>
      <c r="L49" s="131">
        <v>0</v>
      </c>
      <c r="M49" s="132">
        <v>0</v>
      </c>
    </row>
    <row r="50" spans="1:13" s="128" customFormat="1" ht="15" thickBot="1">
      <c r="A50" s="133" t="s">
        <v>61</v>
      </c>
      <c r="B50" s="134" t="s">
        <v>62</v>
      </c>
      <c r="C50" s="134"/>
      <c r="D50" s="135"/>
      <c r="E50" s="135"/>
      <c r="F50" s="135"/>
      <c r="G50" s="135"/>
      <c r="H50" s="135"/>
      <c r="I50" s="135"/>
      <c r="J50" s="135"/>
      <c r="K50" s="135"/>
      <c r="L50" s="135"/>
      <c r="M50" s="136"/>
    </row>
    <row r="51" spans="1:13" s="128" customFormat="1" ht="14.25">
      <c r="A51" s="106"/>
      <c r="B51" s="107" t="s">
        <v>45</v>
      </c>
      <c r="C51" s="107"/>
      <c r="D51" s="108" t="s">
        <v>46</v>
      </c>
      <c r="E51" s="108" t="s">
        <v>46</v>
      </c>
      <c r="F51" s="108" t="s">
        <v>46</v>
      </c>
      <c r="G51" s="108" t="s">
        <v>46</v>
      </c>
      <c r="H51" s="108" t="s">
        <v>46</v>
      </c>
      <c r="I51" s="108" t="s">
        <v>46</v>
      </c>
      <c r="J51" s="108" t="s">
        <v>46</v>
      </c>
      <c r="K51" s="108" t="s">
        <v>46</v>
      </c>
      <c r="L51" s="108" t="s">
        <v>46</v>
      </c>
      <c r="M51" s="109" t="s">
        <v>46</v>
      </c>
    </row>
    <row r="52" spans="1:13" s="128" customFormat="1" ht="14.25">
      <c r="A52" s="156"/>
      <c r="B52" s="111" t="s">
        <v>174</v>
      </c>
      <c r="C52" s="111"/>
      <c r="D52" s="112" t="s">
        <v>46</v>
      </c>
      <c r="E52" s="112" t="s">
        <v>46</v>
      </c>
      <c r="F52" s="112" t="s">
        <v>46</v>
      </c>
      <c r="G52" s="112" t="s">
        <v>46</v>
      </c>
      <c r="H52" s="112" t="s">
        <v>46</v>
      </c>
      <c r="I52" s="112" t="s">
        <v>46</v>
      </c>
      <c r="J52" s="112" t="s">
        <v>46</v>
      </c>
      <c r="K52" s="112" t="s">
        <v>46</v>
      </c>
      <c r="L52" s="112" t="s">
        <v>46</v>
      </c>
      <c r="M52" s="113" t="s">
        <v>46</v>
      </c>
    </row>
    <row r="53" spans="1:13" s="128" customFormat="1" ht="15" thickBot="1">
      <c r="A53" s="129"/>
      <c r="B53" s="130" t="s">
        <v>70</v>
      </c>
      <c r="C53" s="130"/>
      <c r="D53" s="131" t="s">
        <v>46</v>
      </c>
      <c r="E53" s="131" t="s">
        <v>46</v>
      </c>
      <c r="F53" s="131" t="s">
        <v>46</v>
      </c>
      <c r="G53" s="131" t="s">
        <v>46</v>
      </c>
      <c r="H53" s="131" t="s">
        <v>46</v>
      </c>
      <c r="I53" s="131" t="s">
        <v>46</v>
      </c>
      <c r="J53" s="131" t="s">
        <v>46</v>
      </c>
      <c r="K53" s="131" t="s">
        <v>46</v>
      </c>
      <c r="L53" s="131" t="s">
        <v>46</v>
      </c>
      <c r="M53" s="132" t="s">
        <v>46</v>
      </c>
    </row>
    <row r="54" spans="1:13" s="128" customFormat="1" ht="15" thickBot="1">
      <c r="A54" s="133" t="s">
        <v>63</v>
      </c>
      <c r="B54" s="134" t="s">
        <v>64</v>
      </c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6"/>
    </row>
    <row r="55" spans="1:13" s="110" customFormat="1" ht="26.25" thickBot="1">
      <c r="A55" s="157">
        <v>1</v>
      </c>
      <c r="B55" s="158" t="s">
        <v>179</v>
      </c>
      <c r="C55" s="108" t="s">
        <v>37</v>
      </c>
      <c r="D55" s="159">
        <v>0.5</v>
      </c>
      <c r="E55" s="159">
        <v>0.5</v>
      </c>
      <c r="F55" s="160">
        <v>0</v>
      </c>
      <c r="G55" s="160">
        <v>0</v>
      </c>
      <c r="H55" s="160" t="s">
        <v>46</v>
      </c>
      <c r="I55" s="160" t="s">
        <v>46</v>
      </c>
      <c r="J55" s="161">
        <v>4</v>
      </c>
      <c r="K55" s="160">
        <v>4</v>
      </c>
      <c r="L55" s="160">
        <v>0</v>
      </c>
      <c r="M55" s="162">
        <v>0</v>
      </c>
    </row>
    <row r="56" spans="1:13" s="128" customFormat="1" ht="15" thickBot="1">
      <c r="A56" s="133" t="s">
        <v>65</v>
      </c>
      <c r="B56" s="135"/>
      <c r="C56" s="116"/>
      <c r="D56" s="163"/>
      <c r="E56" s="163"/>
      <c r="F56" s="164"/>
      <c r="G56" s="164"/>
      <c r="H56" s="164"/>
      <c r="I56" s="165"/>
      <c r="J56" s="166"/>
      <c r="K56" s="164"/>
      <c r="L56" s="165"/>
      <c r="M56" s="167"/>
    </row>
    <row r="57" spans="1:13" s="128" customFormat="1" ht="15" thickBot="1">
      <c r="A57" s="408" t="s">
        <v>71</v>
      </c>
      <c r="B57" s="409"/>
      <c r="C57" s="168"/>
      <c r="D57" s="169">
        <v>21.5</v>
      </c>
      <c r="E57" s="170">
        <f>SUM(E19,E26,E27,E28,E35,E36,E43,E55,E37)</f>
        <v>8.75</v>
      </c>
      <c r="F57" s="170">
        <f>SUM(F19,F26,F27,F28,F35,F36,F37,F43)</f>
        <v>12.75</v>
      </c>
      <c r="G57" s="170">
        <v>0</v>
      </c>
      <c r="H57" s="160" t="s">
        <v>46</v>
      </c>
      <c r="I57" s="160" t="s">
        <v>46</v>
      </c>
      <c r="J57" s="169">
        <f>SUM(J19,J26,J27,J28,J35,J36,J37,J43,J55)</f>
        <v>182</v>
      </c>
      <c r="K57" s="170">
        <f>SUM(K26,K27,K28,K35,K36,K37,K43,,K55)</f>
        <v>82</v>
      </c>
      <c r="L57" s="160">
        <f>SUM(L19,L26,L27,L28,L35,L36,L37,L43)</f>
        <v>100</v>
      </c>
      <c r="M57" s="171">
        <f>SUM(M26,M27,M28,M35,M36,M37,M43)</f>
        <v>33.25</v>
      </c>
    </row>
    <row r="58" spans="1:13" s="128" customFormat="1" ht="15" thickBot="1">
      <c r="A58" s="408" t="s">
        <v>72</v>
      </c>
      <c r="B58" s="409"/>
      <c r="C58" s="168"/>
      <c r="D58" s="169">
        <v>21.5</v>
      </c>
      <c r="E58" s="170">
        <f>SUM(E29,E30,E38,E44,E45,E46,,E20,E21)</f>
        <v>9</v>
      </c>
      <c r="F58" s="170">
        <f>SUM(F20,F21,F29,F30,F38,F44,F45,F46)</f>
        <v>12.5</v>
      </c>
      <c r="G58" s="170">
        <v>2</v>
      </c>
      <c r="H58" s="160" t="s">
        <v>46</v>
      </c>
      <c r="I58" s="160" t="s">
        <v>46</v>
      </c>
      <c r="J58" s="169">
        <f>SUM(J20,J21,J29,J30,J38,J44,J45,J46)</f>
        <v>204</v>
      </c>
      <c r="K58" s="170">
        <f>SUM(K29,K30,K38,K44,K45,K46)</f>
        <v>76</v>
      </c>
      <c r="L58" s="160">
        <f>SUM(L20,L21,L29,L30,L38,L44,L45,L46)</f>
        <v>128</v>
      </c>
      <c r="M58" s="171">
        <f>SUM(M29,M30,M38,M44,M45,M46)</f>
        <v>31</v>
      </c>
    </row>
    <row r="59" spans="1:13" s="128" customFormat="1" ht="15" thickBot="1">
      <c r="A59" s="133"/>
      <c r="B59" s="172"/>
      <c r="C59" s="134"/>
      <c r="D59" s="173"/>
      <c r="E59" s="173"/>
      <c r="F59" s="173"/>
      <c r="G59" s="174"/>
      <c r="H59" s="174"/>
      <c r="I59" s="174"/>
      <c r="J59" s="174"/>
      <c r="K59" s="174"/>
      <c r="L59" s="174"/>
      <c r="M59" s="175"/>
    </row>
    <row r="60" spans="1:13" s="123" customFormat="1" ht="13.5" thickBot="1">
      <c r="A60" s="408" t="s">
        <v>66</v>
      </c>
      <c r="B60" s="420"/>
      <c r="C60" s="176" t="s">
        <v>46</v>
      </c>
      <c r="D60" s="177">
        <f>SUM(D22,D31,D39,D47,D55)</f>
        <v>43</v>
      </c>
      <c r="E60" s="178">
        <f>SUM(E57,E58)</f>
        <v>17.75</v>
      </c>
      <c r="F60" s="178">
        <f>SUM(F22,F31,F39,F47,F51,F55)</f>
        <v>25.25</v>
      </c>
      <c r="G60" s="178">
        <v>2</v>
      </c>
      <c r="H60" s="121" t="s">
        <v>46</v>
      </c>
      <c r="I60" s="121" t="s">
        <v>46</v>
      </c>
      <c r="J60" s="169">
        <f>SUM(J57,J58)</f>
        <v>386</v>
      </c>
      <c r="K60" s="121">
        <f>SUM(K57,K58)</f>
        <v>158</v>
      </c>
      <c r="L60" s="121">
        <f>SUM(L57,L58)</f>
        <v>228</v>
      </c>
      <c r="M60" s="179">
        <f>SUM(M57,M58)</f>
        <v>64.25</v>
      </c>
    </row>
    <row r="61" spans="1:13" s="105" customFormat="1" ht="15.75" customHeight="1" thickBot="1">
      <c r="A61" s="180"/>
      <c r="B61" s="181" t="s">
        <v>181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</row>
    <row r="62" spans="1:13" s="105" customFormat="1" ht="14.25">
      <c r="A62" s="182" t="s">
        <v>6</v>
      </c>
      <c r="B62" s="183"/>
      <c r="C62" s="184"/>
      <c r="D62" s="416" t="s">
        <v>7</v>
      </c>
      <c r="E62" s="416"/>
      <c r="F62" s="417"/>
      <c r="G62" s="185" t="s">
        <v>8</v>
      </c>
      <c r="H62" s="185" t="s">
        <v>9</v>
      </c>
      <c r="I62" s="185" t="s">
        <v>10</v>
      </c>
      <c r="J62" s="410" t="s">
        <v>11</v>
      </c>
      <c r="K62" s="410"/>
      <c r="L62" s="410"/>
      <c r="M62" s="411"/>
    </row>
    <row r="63" spans="1:13" s="105" customFormat="1" ht="14.25">
      <c r="A63" s="186"/>
      <c r="B63" s="187" t="s">
        <v>12</v>
      </c>
      <c r="C63" s="188" t="s">
        <v>13</v>
      </c>
      <c r="D63" s="189" t="s">
        <v>14</v>
      </c>
      <c r="E63" s="190" t="s">
        <v>15</v>
      </c>
      <c r="F63" s="191" t="s">
        <v>16</v>
      </c>
      <c r="G63" s="192" t="s">
        <v>17</v>
      </c>
      <c r="H63" s="190" t="s">
        <v>18</v>
      </c>
      <c r="I63" s="190" t="s">
        <v>19</v>
      </c>
      <c r="J63" s="193" t="s">
        <v>14</v>
      </c>
      <c r="K63" s="393" t="s">
        <v>20</v>
      </c>
      <c r="L63" s="394"/>
      <c r="M63" s="194" t="s">
        <v>21</v>
      </c>
    </row>
    <row r="64" spans="1:13" s="105" customFormat="1" ht="14.25">
      <c r="A64" s="195"/>
      <c r="B64" s="187" t="s">
        <v>22</v>
      </c>
      <c r="C64" s="196"/>
      <c r="D64" s="197"/>
      <c r="E64" s="190" t="s">
        <v>23</v>
      </c>
      <c r="F64" s="198" t="s">
        <v>24</v>
      </c>
      <c r="G64" s="190" t="s">
        <v>25</v>
      </c>
      <c r="H64" s="190"/>
      <c r="I64" s="190" t="s">
        <v>26</v>
      </c>
      <c r="J64" s="199"/>
      <c r="K64" s="200" t="s">
        <v>27</v>
      </c>
      <c r="L64" s="201" t="s">
        <v>28</v>
      </c>
      <c r="M64" s="202"/>
    </row>
    <row r="65" spans="1:14" s="105" customFormat="1" ht="14.25">
      <c r="A65" s="203"/>
      <c r="B65" s="187"/>
      <c r="C65" s="204"/>
      <c r="D65" s="197"/>
      <c r="E65" s="190" t="s">
        <v>29</v>
      </c>
      <c r="F65" s="198" t="s">
        <v>30</v>
      </c>
      <c r="G65" s="190" t="s">
        <v>31</v>
      </c>
      <c r="H65" s="204"/>
      <c r="I65" s="190" t="s">
        <v>32</v>
      </c>
      <c r="J65" s="199"/>
      <c r="K65" s="205"/>
      <c r="L65" s="206"/>
      <c r="M65" s="207"/>
    </row>
    <row r="66" spans="1:14" s="105" customFormat="1" ht="14.25">
      <c r="A66" s="203"/>
      <c r="B66" s="204"/>
      <c r="C66" s="208"/>
      <c r="D66" s="197"/>
      <c r="E66" s="190" t="s">
        <v>33</v>
      </c>
      <c r="F66" s="198"/>
      <c r="G66" s="190" t="s">
        <v>34</v>
      </c>
      <c r="H66" s="190"/>
      <c r="I66" s="204" t="s">
        <v>35</v>
      </c>
      <c r="J66" s="205"/>
      <c r="K66" s="205"/>
      <c r="L66" s="204"/>
      <c r="M66" s="209"/>
    </row>
    <row r="67" spans="1:14" s="105" customFormat="1" ht="6" customHeight="1" thickBot="1">
      <c r="A67" s="210"/>
      <c r="B67" s="211"/>
      <c r="C67" s="211"/>
      <c r="D67" s="212"/>
      <c r="E67" s="213"/>
      <c r="F67" s="214"/>
      <c r="G67" s="213"/>
      <c r="H67" s="211"/>
      <c r="I67" s="211"/>
      <c r="J67" s="215"/>
      <c r="K67" s="215"/>
      <c r="L67" s="211"/>
      <c r="M67" s="216"/>
    </row>
    <row r="68" spans="1:14" s="105" customFormat="1" ht="15" thickBot="1">
      <c r="A68" s="186"/>
      <c r="B68" s="217" t="s">
        <v>36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9"/>
    </row>
    <row r="69" spans="1:14" s="225" customFormat="1" ht="23.25" customHeight="1" thickBot="1">
      <c r="A69" s="220" t="s">
        <v>37</v>
      </c>
      <c r="B69" s="221" t="s">
        <v>38</v>
      </c>
      <c r="C69" s="221"/>
      <c r="D69" s="222"/>
      <c r="E69" s="222"/>
      <c r="F69" s="222"/>
      <c r="G69" s="222"/>
      <c r="H69" s="222"/>
      <c r="I69" s="222"/>
      <c r="J69" s="222"/>
      <c r="K69" s="222"/>
      <c r="L69" s="222"/>
      <c r="M69" s="223"/>
      <c r="N69" s="224"/>
    </row>
    <row r="70" spans="1:14" s="228" customFormat="1" ht="1.5" customHeight="1" thickBot="1">
      <c r="A70" s="106"/>
      <c r="B70" s="107"/>
      <c r="C70" s="108"/>
      <c r="D70" s="108"/>
      <c r="E70" s="108"/>
      <c r="F70" s="108"/>
      <c r="G70" s="107"/>
      <c r="H70" s="108"/>
      <c r="I70" s="108"/>
      <c r="J70" s="108"/>
      <c r="K70" s="107"/>
      <c r="L70" s="108"/>
      <c r="M70" s="226"/>
      <c r="N70" s="227"/>
    </row>
    <row r="71" spans="1:14" s="228" customFormat="1" ht="14.25">
      <c r="A71" s="156">
        <v>1</v>
      </c>
      <c r="B71" s="111" t="s">
        <v>39</v>
      </c>
      <c r="C71" s="112" t="s">
        <v>51</v>
      </c>
      <c r="D71" s="112">
        <v>2</v>
      </c>
      <c r="E71" s="112">
        <v>1</v>
      </c>
      <c r="F71" s="112">
        <v>1</v>
      </c>
      <c r="G71" s="111">
        <v>0</v>
      </c>
      <c r="H71" s="112" t="s">
        <v>40</v>
      </c>
      <c r="I71" s="112" t="s">
        <v>41</v>
      </c>
      <c r="J71" s="112">
        <v>30</v>
      </c>
      <c r="K71" s="112">
        <v>0</v>
      </c>
      <c r="L71" s="112">
        <v>30</v>
      </c>
      <c r="M71" s="113">
        <v>0</v>
      </c>
      <c r="N71" s="227"/>
    </row>
    <row r="72" spans="1:14" s="110" customFormat="1" ht="15" thickBot="1">
      <c r="A72" s="115">
        <v>2</v>
      </c>
      <c r="B72" s="116" t="s">
        <v>39</v>
      </c>
      <c r="C72" s="117" t="s">
        <v>55</v>
      </c>
      <c r="D72" s="117">
        <v>2</v>
      </c>
      <c r="E72" s="117">
        <v>1</v>
      </c>
      <c r="F72" s="117">
        <v>1</v>
      </c>
      <c r="G72" s="116">
        <v>0</v>
      </c>
      <c r="H72" s="117" t="s">
        <v>44</v>
      </c>
      <c r="I72" s="117" t="s">
        <v>41</v>
      </c>
      <c r="J72" s="117">
        <v>30</v>
      </c>
      <c r="K72" s="117">
        <v>0</v>
      </c>
      <c r="L72" s="117">
        <v>30</v>
      </c>
      <c r="M72" s="118">
        <v>0</v>
      </c>
    </row>
    <row r="73" spans="1:14" s="123" customFormat="1" ht="13.5" thickBot="1">
      <c r="A73" s="119"/>
      <c r="B73" s="120" t="s">
        <v>45</v>
      </c>
      <c r="C73" s="120"/>
      <c r="D73" s="121">
        <f>SUM(D70:D72)</f>
        <v>4</v>
      </c>
      <c r="E73" s="121">
        <f>SUM(E70:E72)</f>
        <v>2</v>
      </c>
      <c r="F73" s="121">
        <f>SUM(F70:F72)</f>
        <v>2</v>
      </c>
      <c r="G73" s="121">
        <v>0</v>
      </c>
      <c r="H73" s="121" t="s">
        <v>46</v>
      </c>
      <c r="I73" s="121" t="s">
        <v>46</v>
      </c>
      <c r="J73" s="121">
        <f>SUM(J70:J72)</f>
        <v>60</v>
      </c>
      <c r="K73" s="121">
        <v>0</v>
      </c>
      <c r="L73" s="121">
        <f>SUM(L70:L72)</f>
        <v>60</v>
      </c>
      <c r="M73" s="122">
        <v>0</v>
      </c>
    </row>
    <row r="74" spans="1:14" s="128" customFormat="1" ht="14.25">
      <c r="A74" s="124"/>
      <c r="B74" s="125" t="s">
        <v>174</v>
      </c>
      <c r="C74" s="125"/>
      <c r="D74" s="126">
        <v>0</v>
      </c>
      <c r="E74" s="126">
        <v>0</v>
      </c>
      <c r="F74" s="126">
        <v>0</v>
      </c>
      <c r="G74" s="126">
        <v>0</v>
      </c>
      <c r="H74" s="126" t="s">
        <v>46</v>
      </c>
      <c r="I74" s="126" t="s">
        <v>46</v>
      </c>
      <c r="J74" s="126">
        <v>0</v>
      </c>
      <c r="K74" s="126">
        <v>0</v>
      </c>
      <c r="L74" s="126">
        <v>0</v>
      </c>
      <c r="M74" s="127">
        <v>0</v>
      </c>
    </row>
    <row r="75" spans="1:14" s="128" customFormat="1" ht="15" thickBot="1">
      <c r="A75" s="129"/>
      <c r="B75" s="130" t="s">
        <v>70</v>
      </c>
      <c r="C75" s="130"/>
      <c r="D75" s="131">
        <v>4</v>
      </c>
      <c r="E75" s="131">
        <v>2</v>
      </c>
      <c r="F75" s="131">
        <v>2</v>
      </c>
      <c r="G75" s="131">
        <v>0</v>
      </c>
      <c r="H75" s="131" t="s">
        <v>46</v>
      </c>
      <c r="I75" s="131" t="s">
        <v>46</v>
      </c>
      <c r="J75" s="131">
        <v>60</v>
      </c>
      <c r="K75" s="131">
        <v>0</v>
      </c>
      <c r="L75" s="131">
        <v>60</v>
      </c>
      <c r="M75" s="132">
        <v>0</v>
      </c>
    </row>
    <row r="76" spans="1:14" s="128" customFormat="1" ht="15" thickBot="1">
      <c r="A76" s="133" t="s">
        <v>47</v>
      </c>
      <c r="B76" s="134" t="s">
        <v>48</v>
      </c>
      <c r="C76" s="134"/>
      <c r="D76" s="134"/>
      <c r="E76" s="134"/>
      <c r="F76" s="135"/>
      <c r="G76" s="135"/>
      <c r="H76" s="135"/>
      <c r="I76" s="135"/>
      <c r="J76" s="135"/>
      <c r="K76" s="135"/>
      <c r="L76" s="135"/>
      <c r="M76" s="136"/>
    </row>
    <row r="77" spans="1:14" s="110" customFormat="1" ht="14.25">
      <c r="A77" s="229">
        <v>1</v>
      </c>
      <c r="B77" s="58" t="s">
        <v>153</v>
      </c>
      <c r="C77" s="137" t="s">
        <v>51</v>
      </c>
      <c r="D77" s="137">
        <v>3</v>
      </c>
      <c r="E77" s="137">
        <v>1.5</v>
      </c>
      <c r="F77" s="137">
        <v>1.5</v>
      </c>
      <c r="G77" s="137">
        <v>0</v>
      </c>
      <c r="H77" s="137" t="s">
        <v>40</v>
      </c>
      <c r="I77" s="137" t="s">
        <v>42</v>
      </c>
      <c r="J77" s="137">
        <v>36</v>
      </c>
      <c r="K77" s="137">
        <v>18</v>
      </c>
      <c r="L77" s="137">
        <v>18</v>
      </c>
      <c r="M77" s="139">
        <v>1.5</v>
      </c>
      <c r="N77" s="114"/>
    </row>
    <row r="78" spans="1:14" s="110" customFormat="1" ht="14.25">
      <c r="A78" s="230">
        <v>2</v>
      </c>
      <c r="B78" s="40" t="s">
        <v>154</v>
      </c>
      <c r="C78" s="141" t="s">
        <v>51</v>
      </c>
      <c r="D78" s="141">
        <v>4</v>
      </c>
      <c r="E78" s="141">
        <v>1.5</v>
      </c>
      <c r="F78" s="141">
        <v>2.5</v>
      </c>
      <c r="G78" s="141">
        <v>0</v>
      </c>
      <c r="H78" s="141" t="s">
        <v>44</v>
      </c>
      <c r="I78" s="141" t="s">
        <v>42</v>
      </c>
      <c r="J78" s="141">
        <v>36</v>
      </c>
      <c r="K78" s="141">
        <v>18</v>
      </c>
      <c r="L78" s="141">
        <v>18</v>
      </c>
      <c r="M78" s="144">
        <v>1.5</v>
      </c>
      <c r="N78" s="114"/>
    </row>
    <row r="79" spans="1:14" s="110" customFormat="1" ht="15" thickBot="1">
      <c r="A79" s="231">
        <v>3</v>
      </c>
      <c r="B79" s="56" t="s">
        <v>155</v>
      </c>
      <c r="C79" s="145" t="s">
        <v>55</v>
      </c>
      <c r="D79" s="145">
        <v>4</v>
      </c>
      <c r="E79" s="145">
        <v>1.5</v>
      </c>
      <c r="F79" s="145">
        <v>2.5</v>
      </c>
      <c r="G79" s="145">
        <v>0</v>
      </c>
      <c r="H79" s="145" t="s">
        <v>44</v>
      </c>
      <c r="I79" s="145" t="s">
        <v>42</v>
      </c>
      <c r="J79" s="145">
        <v>36</v>
      </c>
      <c r="K79" s="145">
        <v>18</v>
      </c>
      <c r="L79" s="145">
        <v>18</v>
      </c>
      <c r="M79" s="147">
        <v>1.5</v>
      </c>
      <c r="N79" s="114"/>
    </row>
    <row r="80" spans="1:14" s="123" customFormat="1" ht="13.5" thickBot="1">
      <c r="A80" s="119"/>
      <c r="B80" s="120" t="s">
        <v>45</v>
      </c>
      <c r="C80" s="120"/>
      <c r="D80" s="121">
        <f>SUM(D77:D79)</f>
        <v>11</v>
      </c>
      <c r="E80" s="121">
        <f>SUM(E77:E79)</f>
        <v>4.5</v>
      </c>
      <c r="F80" s="121">
        <f>SUM(F77:F79)</f>
        <v>6.5</v>
      </c>
      <c r="G80" s="121">
        <v>0</v>
      </c>
      <c r="H80" s="121" t="s">
        <v>46</v>
      </c>
      <c r="I80" s="121" t="s">
        <v>46</v>
      </c>
      <c r="J80" s="121">
        <f>SUM(J77:J79)</f>
        <v>108</v>
      </c>
      <c r="K80" s="121">
        <f>SUM(K77:K79)</f>
        <v>54</v>
      </c>
      <c r="L80" s="121">
        <f>SUM(L77:L79)</f>
        <v>54</v>
      </c>
      <c r="M80" s="122">
        <f>SUM(M77:M79)</f>
        <v>4.5</v>
      </c>
    </row>
    <row r="81" spans="1:14" s="128" customFormat="1" ht="14.25">
      <c r="A81" s="124"/>
      <c r="B81" s="125" t="s">
        <v>174</v>
      </c>
      <c r="C81" s="125"/>
      <c r="D81" s="126">
        <v>0</v>
      </c>
      <c r="E81" s="126">
        <v>0</v>
      </c>
      <c r="F81" s="126">
        <v>0</v>
      </c>
      <c r="G81" s="126">
        <v>0</v>
      </c>
      <c r="H81" s="126" t="s">
        <v>46</v>
      </c>
      <c r="I81" s="126" t="s">
        <v>46</v>
      </c>
      <c r="J81" s="126">
        <v>0</v>
      </c>
      <c r="K81" s="126">
        <v>0</v>
      </c>
      <c r="L81" s="126">
        <v>0</v>
      </c>
      <c r="M81" s="127">
        <v>0</v>
      </c>
    </row>
    <row r="82" spans="1:14" s="128" customFormat="1" ht="15" thickBot="1">
      <c r="A82" s="129"/>
      <c r="B82" s="130" t="s">
        <v>70</v>
      </c>
      <c r="C82" s="130"/>
      <c r="D82" s="131">
        <v>0</v>
      </c>
      <c r="E82" s="131">
        <v>0</v>
      </c>
      <c r="F82" s="131">
        <v>0</v>
      </c>
      <c r="G82" s="131">
        <v>0</v>
      </c>
      <c r="H82" s="131" t="s">
        <v>46</v>
      </c>
      <c r="I82" s="131" t="s">
        <v>46</v>
      </c>
      <c r="J82" s="131">
        <v>0</v>
      </c>
      <c r="K82" s="131">
        <v>0</v>
      </c>
      <c r="L82" s="131">
        <v>0</v>
      </c>
      <c r="M82" s="132">
        <v>0</v>
      </c>
    </row>
    <row r="83" spans="1:14" s="128" customFormat="1" ht="15" thickBot="1">
      <c r="A83" s="133" t="s">
        <v>51</v>
      </c>
      <c r="B83" s="134" t="s">
        <v>52</v>
      </c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6"/>
    </row>
    <row r="84" spans="1:14" s="110" customFormat="1" ht="14.25">
      <c r="A84" s="57">
        <v>1</v>
      </c>
      <c r="B84" s="58" t="s">
        <v>156</v>
      </c>
      <c r="C84" s="137" t="s">
        <v>51</v>
      </c>
      <c r="D84" s="137">
        <v>2</v>
      </c>
      <c r="E84" s="137">
        <v>1</v>
      </c>
      <c r="F84" s="137">
        <v>1</v>
      </c>
      <c r="G84" s="137">
        <v>0</v>
      </c>
      <c r="H84" s="137" t="s">
        <v>40</v>
      </c>
      <c r="I84" s="137" t="s">
        <v>42</v>
      </c>
      <c r="J84" s="137">
        <v>20</v>
      </c>
      <c r="K84" s="137">
        <v>10</v>
      </c>
      <c r="L84" s="137">
        <v>10</v>
      </c>
      <c r="M84" s="139">
        <v>5</v>
      </c>
      <c r="N84" s="114"/>
    </row>
    <row r="85" spans="1:14" s="110" customFormat="1" ht="14.25">
      <c r="A85" s="230">
        <v>2</v>
      </c>
      <c r="B85" s="40" t="s">
        <v>157</v>
      </c>
      <c r="C85" s="141" t="s">
        <v>51</v>
      </c>
      <c r="D85" s="141">
        <v>3</v>
      </c>
      <c r="E85" s="141">
        <v>1.5</v>
      </c>
      <c r="F85" s="141">
        <v>1.5</v>
      </c>
      <c r="G85" s="141">
        <v>0</v>
      </c>
      <c r="H85" s="141" t="s">
        <v>44</v>
      </c>
      <c r="I85" s="141" t="s">
        <v>42</v>
      </c>
      <c r="J85" s="141">
        <v>36</v>
      </c>
      <c r="K85" s="141">
        <v>18</v>
      </c>
      <c r="L85" s="141">
        <v>18</v>
      </c>
      <c r="M85" s="144">
        <v>1.5</v>
      </c>
      <c r="N85" s="114"/>
    </row>
    <row r="86" spans="1:14" s="110" customFormat="1" ht="14.25">
      <c r="A86" s="44">
        <v>3</v>
      </c>
      <c r="B86" s="40" t="s">
        <v>158</v>
      </c>
      <c r="C86" s="141" t="s">
        <v>51</v>
      </c>
      <c r="D86" s="141">
        <v>3</v>
      </c>
      <c r="E86" s="141">
        <v>1.5</v>
      </c>
      <c r="F86" s="141">
        <v>1.5</v>
      </c>
      <c r="G86" s="141">
        <v>0</v>
      </c>
      <c r="H86" s="141" t="s">
        <v>44</v>
      </c>
      <c r="I86" s="141" t="s">
        <v>42</v>
      </c>
      <c r="J86" s="141">
        <v>36</v>
      </c>
      <c r="K86" s="141">
        <v>18</v>
      </c>
      <c r="L86" s="141">
        <v>18</v>
      </c>
      <c r="M86" s="144">
        <v>1.5</v>
      </c>
      <c r="N86" s="114"/>
    </row>
    <row r="87" spans="1:14" s="110" customFormat="1" ht="14.25">
      <c r="A87" s="230">
        <v>4</v>
      </c>
      <c r="B87" s="40" t="s">
        <v>159</v>
      </c>
      <c r="C87" s="141" t="s">
        <v>51</v>
      </c>
      <c r="D87" s="141">
        <v>2</v>
      </c>
      <c r="E87" s="141">
        <v>1.25</v>
      </c>
      <c r="F87" s="141">
        <v>0.75</v>
      </c>
      <c r="G87" s="141">
        <v>0</v>
      </c>
      <c r="H87" s="141" t="s">
        <v>44</v>
      </c>
      <c r="I87" s="141" t="s">
        <v>42</v>
      </c>
      <c r="J87" s="141">
        <v>28</v>
      </c>
      <c r="K87" s="141">
        <v>10</v>
      </c>
      <c r="L87" s="141">
        <v>18</v>
      </c>
      <c r="M87" s="144">
        <v>3.25</v>
      </c>
      <c r="N87" s="114"/>
    </row>
    <row r="88" spans="1:14" s="110" customFormat="1" ht="14.25">
      <c r="A88" s="230">
        <v>5</v>
      </c>
      <c r="B88" s="40" t="s">
        <v>160</v>
      </c>
      <c r="C88" s="141" t="s">
        <v>51</v>
      </c>
      <c r="D88" s="141">
        <v>2</v>
      </c>
      <c r="E88" s="141">
        <v>1</v>
      </c>
      <c r="F88" s="141">
        <v>1</v>
      </c>
      <c r="G88" s="141">
        <v>0</v>
      </c>
      <c r="H88" s="141" t="s">
        <v>40</v>
      </c>
      <c r="I88" s="141" t="s">
        <v>42</v>
      </c>
      <c r="J88" s="141">
        <v>20</v>
      </c>
      <c r="K88" s="141">
        <v>10</v>
      </c>
      <c r="L88" s="141">
        <v>10</v>
      </c>
      <c r="M88" s="144">
        <v>5</v>
      </c>
      <c r="N88" s="114"/>
    </row>
    <row r="89" spans="1:14" s="110" customFormat="1" ht="14.25">
      <c r="A89" s="230">
        <v>6</v>
      </c>
      <c r="B89" s="40" t="s">
        <v>161</v>
      </c>
      <c r="C89" s="141" t="s">
        <v>51</v>
      </c>
      <c r="D89" s="141">
        <v>2</v>
      </c>
      <c r="E89" s="141">
        <v>1</v>
      </c>
      <c r="F89" s="141">
        <v>1</v>
      </c>
      <c r="G89" s="141">
        <v>0</v>
      </c>
      <c r="H89" s="141" t="s">
        <v>40</v>
      </c>
      <c r="I89" s="141" t="s">
        <v>42</v>
      </c>
      <c r="J89" s="141">
        <v>20</v>
      </c>
      <c r="K89" s="141">
        <v>10</v>
      </c>
      <c r="L89" s="141">
        <v>10</v>
      </c>
      <c r="M89" s="144">
        <v>5</v>
      </c>
      <c r="N89" s="114"/>
    </row>
    <row r="90" spans="1:14" s="110" customFormat="1" ht="14.25">
      <c r="A90" s="230">
        <v>7</v>
      </c>
      <c r="B90" s="40" t="s">
        <v>162</v>
      </c>
      <c r="C90" s="141" t="s">
        <v>55</v>
      </c>
      <c r="D90" s="141">
        <v>2</v>
      </c>
      <c r="E90" s="141">
        <v>1</v>
      </c>
      <c r="F90" s="141">
        <v>1</v>
      </c>
      <c r="G90" s="141">
        <v>0</v>
      </c>
      <c r="H90" s="141" t="s">
        <v>40</v>
      </c>
      <c r="I90" s="141" t="s">
        <v>42</v>
      </c>
      <c r="J90" s="141">
        <v>20</v>
      </c>
      <c r="K90" s="141">
        <v>10</v>
      </c>
      <c r="L90" s="141">
        <v>10</v>
      </c>
      <c r="M90" s="144">
        <v>5</v>
      </c>
      <c r="N90" s="114"/>
    </row>
    <row r="91" spans="1:14" s="110" customFormat="1" ht="25.5">
      <c r="A91" s="230">
        <v>8</v>
      </c>
      <c r="B91" s="40" t="s">
        <v>163</v>
      </c>
      <c r="C91" s="141" t="s">
        <v>55</v>
      </c>
      <c r="D91" s="141">
        <v>2</v>
      </c>
      <c r="E91" s="141">
        <v>1</v>
      </c>
      <c r="F91" s="141">
        <v>1</v>
      </c>
      <c r="G91" s="141">
        <v>0</v>
      </c>
      <c r="H91" s="141" t="s">
        <v>40</v>
      </c>
      <c r="I91" s="141" t="s">
        <v>42</v>
      </c>
      <c r="J91" s="141">
        <v>20</v>
      </c>
      <c r="K91" s="141">
        <v>10</v>
      </c>
      <c r="L91" s="141">
        <v>10</v>
      </c>
      <c r="M91" s="144">
        <v>5</v>
      </c>
      <c r="N91" s="114"/>
    </row>
    <row r="92" spans="1:14" s="110" customFormat="1" ht="14.25">
      <c r="A92" s="230">
        <v>9</v>
      </c>
      <c r="B92" s="40" t="s">
        <v>164</v>
      </c>
      <c r="C92" s="141" t="s">
        <v>55</v>
      </c>
      <c r="D92" s="141">
        <v>2</v>
      </c>
      <c r="E92" s="141">
        <v>1</v>
      </c>
      <c r="F92" s="141">
        <v>1</v>
      </c>
      <c r="G92" s="141">
        <v>0</v>
      </c>
      <c r="H92" s="141" t="s">
        <v>40</v>
      </c>
      <c r="I92" s="141" t="s">
        <v>42</v>
      </c>
      <c r="J92" s="141">
        <v>20</v>
      </c>
      <c r="K92" s="141">
        <v>10</v>
      </c>
      <c r="L92" s="141">
        <v>10</v>
      </c>
      <c r="M92" s="144">
        <v>5</v>
      </c>
      <c r="N92" s="114"/>
    </row>
    <row r="93" spans="1:14" s="110" customFormat="1" ht="14.25">
      <c r="A93" s="230">
        <v>10</v>
      </c>
      <c r="B93" s="40" t="s">
        <v>165</v>
      </c>
      <c r="C93" s="141" t="s">
        <v>55</v>
      </c>
      <c r="D93" s="141">
        <v>2</v>
      </c>
      <c r="E93" s="141">
        <v>1</v>
      </c>
      <c r="F93" s="141">
        <v>1</v>
      </c>
      <c r="G93" s="141">
        <v>0</v>
      </c>
      <c r="H93" s="141" t="s">
        <v>40</v>
      </c>
      <c r="I93" s="141" t="s">
        <v>42</v>
      </c>
      <c r="J93" s="141">
        <v>20</v>
      </c>
      <c r="K93" s="141">
        <v>10</v>
      </c>
      <c r="L93" s="141">
        <v>10</v>
      </c>
      <c r="M93" s="144">
        <v>5</v>
      </c>
      <c r="N93" s="114"/>
    </row>
    <row r="94" spans="1:14" s="110" customFormat="1" ht="15" thickBot="1">
      <c r="A94" s="59">
        <v>11</v>
      </c>
      <c r="B94" s="56" t="s">
        <v>166</v>
      </c>
      <c r="C94" s="145" t="s">
        <v>55</v>
      </c>
      <c r="D94" s="145">
        <v>2</v>
      </c>
      <c r="E94" s="145">
        <v>1</v>
      </c>
      <c r="F94" s="145">
        <v>1</v>
      </c>
      <c r="G94" s="145">
        <v>0</v>
      </c>
      <c r="H94" s="145" t="s">
        <v>40</v>
      </c>
      <c r="I94" s="145" t="s">
        <v>42</v>
      </c>
      <c r="J94" s="145">
        <v>20</v>
      </c>
      <c r="K94" s="145">
        <v>10</v>
      </c>
      <c r="L94" s="145">
        <v>10</v>
      </c>
      <c r="M94" s="147">
        <v>5</v>
      </c>
      <c r="N94" s="114"/>
    </row>
    <row r="95" spans="1:14" s="123" customFormat="1" ht="13.5" thickBot="1">
      <c r="A95" s="119"/>
      <c r="B95" s="120" t="s">
        <v>45</v>
      </c>
      <c r="C95" s="120"/>
      <c r="D95" s="121">
        <f>SUM(D84:D94)</f>
        <v>24</v>
      </c>
      <c r="E95" s="121">
        <f>SUM(E84:E94)</f>
        <v>12.25</v>
      </c>
      <c r="F95" s="121">
        <f>SUM(F84:F94)</f>
        <v>11.75</v>
      </c>
      <c r="G95" s="121">
        <v>0</v>
      </c>
      <c r="H95" s="121" t="s">
        <v>46</v>
      </c>
      <c r="I95" s="121" t="s">
        <v>46</v>
      </c>
      <c r="J95" s="121">
        <f>SUM(J84:J94)</f>
        <v>260</v>
      </c>
      <c r="K95" s="121">
        <f>SUM(K84:K94)</f>
        <v>126</v>
      </c>
      <c r="L95" s="121">
        <f>SUM(L84:L94)</f>
        <v>134</v>
      </c>
      <c r="M95" s="122">
        <f>SUM(M84:M94)</f>
        <v>46.25</v>
      </c>
    </row>
    <row r="96" spans="1:14" s="128" customFormat="1" ht="14.25">
      <c r="A96" s="124"/>
      <c r="B96" s="125" t="s">
        <v>174</v>
      </c>
      <c r="C96" s="125"/>
      <c r="D96" s="126">
        <v>0</v>
      </c>
      <c r="E96" s="126">
        <v>0</v>
      </c>
      <c r="F96" s="126">
        <v>0</v>
      </c>
      <c r="G96" s="126">
        <v>0</v>
      </c>
      <c r="H96" s="126" t="s">
        <v>46</v>
      </c>
      <c r="I96" s="126" t="s">
        <v>46</v>
      </c>
      <c r="J96" s="126">
        <v>0</v>
      </c>
      <c r="K96" s="126">
        <v>0</v>
      </c>
      <c r="L96" s="126">
        <v>0</v>
      </c>
      <c r="M96" s="127">
        <v>0</v>
      </c>
    </row>
    <row r="97" spans="1:14" s="128" customFormat="1" ht="15" thickBot="1">
      <c r="A97" s="129"/>
      <c r="B97" s="130" t="s">
        <v>70</v>
      </c>
      <c r="C97" s="130"/>
      <c r="D97" s="131">
        <v>0</v>
      </c>
      <c r="E97" s="131">
        <v>0</v>
      </c>
      <c r="F97" s="131">
        <v>0</v>
      </c>
      <c r="G97" s="131">
        <v>0</v>
      </c>
      <c r="H97" s="131" t="s">
        <v>46</v>
      </c>
      <c r="I97" s="131" t="s">
        <v>46</v>
      </c>
      <c r="J97" s="131">
        <v>0</v>
      </c>
      <c r="K97" s="131">
        <v>0</v>
      </c>
      <c r="L97" s="131">
        <v>0</v>
      </c>
      <c r="M97" s="132">
        <v>0</v>
      </c>
    </row>
    <row r="98" spans="1:14" s="128" customFormat="1" ht="15" thickBot="1">
      <c r="A98" s="133" t="s">
        <v>55</v>
      </c>
      <c r="B98" s="134" t="s">
        <v>56</v>
      </c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6"/>
    </row>
    <row r="99" spans="1:14" s="110" customFormat="1" ht="14.25">
      <c r="A99" s="229">
        <v>1</v>
      </c>
      <c r="B99" s="58" t="s">
        <v>167</v>
      </c>
      <c r="C99" s="137" t="s">
        <v>55</v>
      </c>
      <c r="D99" s="137">
        <v>3</v>
      </c>
      <c r="E99" s="137">
        <v>1.25</v>
      </c>
      <c r="F99" s="137">
        <v>1.75</v>
      </c>
      <c r="G99" s="137">
        <v>0</v>
      </c>
      <c r="H99" s="137" t="s">
        <v>44</v>
      </c>
      <c r="I99" s="137" t="s">
        <v>42</v>
      </c>
      <c r="J99" s="137">
        <v>28</v>
      </c>
      <c r="K99" s="137">
        <v>18</v>
      </c>
      <c r="L99" s="137">
        <v>10</v>
      </c>
      <c r="M99" s="154">
        <v>3.25</v>
      </c>
      <c r="N99" s="114"/>
    </row>
    <row r="100" spans="1:14" s="110" customFormat="1" ht="14.25">
      <c r="A100" s="44">
        <v>2</v>
      </c>
      <c r="B100" s="40" t="s">
        <v>168</v>
      </c>
      <c r="C100" s="141" t="s">
        <v>55</v>
      </c>
      <c r="D100" s="141">
        <v>2</v>
      </c>
      <c r="E100" s="141">
        <v>1</v>
      </c>
      <c r="F100" s="141">
        <v>1</v>
      </c>
      <c r="G100" s="141">
        <v>0</v>
      </c>
      <c r="H100" s="141" t="s">
        <v>40</v>
      </c>
      <c r="I100" s="141" t="s">
        <v>42</v>
      </c>
      <c r="J100" s="141">
        <v>20</v>
      </c>
      <c r="K100" s="141">
        <v>10</v>
      </c>
      <c r="L100" s="141">
        <v>10</v>
      </c>
      <c r="M100" s="143">
        <v>5</v>
      </c>
      <c r="N100" s="114"/>
    </row>
    <row r="101" spans="1:14" s="110" customFormat="1" ht="14.25">
      <c r="A101" s="44">
        <v>3</v>
      </c>
      <c r="B101" s="40" t="s">
        <v>176</v>
      </c>
      <c r="C101" s="141" t="s">
        <v>55</v>
      </c>
      <c r="D101" s="141">
        <v>2</v>
      </c>
      <c r="E101" s="141">
        <v>0.5</v>
      </c>
      <c r="F101" s="141">
        <v>1.5</v>
      </c>
      <c r="G101" s="141">
        <v>0</v>
      </c>
      <c r="H101" s="141" t="s">
        <v>40</v>
      </c>
      <c r="I101" s="141" t="s">
        <v>41</v>
      </c>
      <c r="J101" s="141">
        <v>10</v>
      </c>
      <c r="K101" s="141">
        <v>10</v>
      </c>
      <c r="L101" s="141">
        <v>0</v>
      </c>
      <c r="M101" s="143">
        <v>2.5</v>
      </c>
      <c r="N101" s="114"/>
    </row>
    <row r="102" spans="1:14" s="110" customFormat="1" ht="15" thickBot="1">
      <c r="A102" s="59">
        <v>4</v>
      </c>
      <c r="B102" s="56" t="s">
        <v>169</v>
      </c>
      <c r="C102" s="145" t="s">
        <v>55</v>
      </c>
      <c r="D102" s="145">
        <v>2</v>
      </c>
      <c r="E102" s="145">
        <v>0.5</v>
      </c>
      <c r="F102" s="145">
        <v>1.5</v>
      </c>
      <c r="G102" s="145">
        <v>0</v>
      </c>
      <c r="H102" s="145" t="s">
        <v>40</v>
      </c>
      <c r="I102" s="145">
        <v>0</v>
      </c>
      <c r="J102" s="145">
        <v>10</v>
      </c>
      <c r="K102" s="145">
        <v>0</v>
      </c>
      <c r="L102" s="145">
        <v>10</v>
      </c>
      <c r="M102" s="155">
        <v>2.5</v>
      </c>
      <c r="N102" s="114"/>
    </row>
    <row r="103" spans="1:14" s="123" customFormat="1" ht="13.5" thickBot="1">
      <c r="A103" s="119"/>
      <c r="B103" s="120" t="s">
        <v>45</v>
      </c>
      <c r="C103" s="120"/>
      <c r="D103" s="121">
        <f>SUM(D99:D102)</f>
        <v>9</v>
      </c>
      <c r="E103" s="121">
        <f>SUM(E99:E102)</f>
        <v>3.25</v>
      </c>
      <c r="F103" s="121">
        <f>SUM(F99:F102)</f>
        <v>5.75</v>
      </c>
      <c r="G103" s="121">
        <v>0</v>
      </c>
      <c r="H103" s="121" t="s">
        <v>46</v>
      </c>
      <c r="I103" s="121" t="s">
        <v>46</v>
      </c>
      <c r="J103" s="121">
        <f>SUM(J99:J102)</f>
        <v>68</v>
      </c>
      <c r="K103" s="121">
        <f>SUM(K99:K102)</f>
        <v>38</v>
      </c>
      <c r="L103" s="121">
        <f>SUM(L99:L102)</f>
        <v>30</v>
      </c>
      <c r="M103" s="122">
        <f>SUM(M99:M102)</f>
        <v>13.25</v>
      </c>
    </row>
    <row r="104" spans="1:14" s="128" customFormat="1" ht="14.25">
      <c r="A104" s="124"/>
      <c r="B104" s="125" t="s">
        <v>174</v>
      </c>
      <c r="C104" s="125"/>
      <c r="D104" s="126">
        <v>0</v>
      </c>
      <c r="E104" s="126">
        <v>0</v>
      </c>
      <c r="F104" s="126">
        <v>0</v>
      </c>
      <c r="G104" s="126">
        <v>0</v>
      </c>
      <c r="H104" s="126" t="s">
        <v>46</v>
      </c>
      <c r="I104" s="126" t="s">
        <v>46</v>
      </c>
      <c r="J104" s="126">
        <v>0</v>
      </c>
      <c r="K104" s="126">
        <v>0</v>
      </c>
      <c r="L104" s="126">
        <v>0</v>
      </c>
      <c r="M104" s="127">
        <v>0</v>
      </c>
    </row>
    <row r="105" spans="1:14" s="128" customFormat="1" ht="15" thickBot="1">
      <c r="A105" s="129"/>
      <c r="B105" s="130" t="s">
        <v>70</v>
      </c>
      <c r="C105" s="130"/>
      <c r="D105" s="131">
        <v>2</v>
      </c>
      <c r="E105" s="131">
        <f>SUM(E101)</f>
        <v>0.5</v>
      </c>
      <c r="F105" s="131">
        <f>SUM(F101)</f>
        <v>1.5</v>
      </c>
      <c r="G105" s="131">
        <v>0</v>
      </c>
      <c r="H105" s="131" t="s">
        <v>46</v>
      </c>
      <c r="I105" s="131" t="s">
        <v>46</v>
      </c>
      <c r="J105" s="131">
        <v>10</v>
      </c>
      <c r="K105" s="131">
        <v>10</v>
      </c>
      <c r="L105" s="131">
        <v>0</v>
      </c>
      <c r="M105" s="132">
        <v>0</v>
      </c>
    </row>
    <row r="106" spans="1:14" s="128" customFormat="1" ht="15" thickBot="1">
      <c r="A106" s="133" t="s">
        <v>61</v>
      </c>
      <c r="B106" s="134" t="s">
        <v>62</v>
      </c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6"/>
    </row>
    <row r="107" spans="1:14" s="128" customFormat="1" ht="14.25">
      <c r="A107" s="106"/>
      <c r="B107" s="107" t="s">
        <v>45</v>
      </c>
      <c r="C107" s="107"/>
      <c r="D107" s="108" t="s">
        <v>46</v>
      </c>
      <c r="E107" s="108"/>
      <c r="F107" s="108"/>
      <c r="G107" s="108"/>
      <c r="H107" s="108" t="s">
        <v>46</v>
      </c>
      <c r="I107" s="108" t="s">
        <v>46</v>
      </c>
      <c r="J107" s="108"/>
      <c r="K107" s="108"/>
      <c r="L107" s="108"/>
      <c r="M107" s="109"/>
    </row>
    <row r="108" spans="1:14" s="128" customFormat="1" ht="14.25">
      <c r="A108" s="156"/>
      <c r="B108" s="111" t="s">
        <v>174</v>
      </c>
      <c r="C108" s="111"/>
      <c r="D108" s="112" t="s">
        <v>46</v>
      </c>
      <c r="E108" s="112"/>
      <c r="F108" s="112"/>
      <c r="G108" s="112"/>
      <c r="H108" s="112" t="s">
        <v>46</v>
      </c>
      <c r="I108" s="112" t="s">
        <v>46</v>
      </c>
      <c r="J108" s="112"/>
      <c r="K108" s="112"/>
      <c r="L108" s="112"/>
      <c r="M108" s="113"/>
    </row>
    <row r="109" spans="1:14" s="128" customFormat="1" ht="15" thickBot="1">
      <c r="A109" s="129"/>
      <c r="B109" s="130" t="s">
        <v>70</v>
      </c>
      <c r="C109" s="130"/>
      <c r="D109" s="131" t="s">
        <v>46</v>
      </c>
      <c r="E109" s="131"/>
      <c r="F109" s="131"/>
      <c r="G109" s="131"/>
      <c r="H109" s="131" t="s">
        <v>46</v>
      </c>
      <c r="I109" s="131" t="s">
        <v>46</v>
      </c>
      <c r="J109" s="131"/>
      <c r="K109" s="131"/>
      <c r="L109" s="131"/>
      <c r="M109" s="132"/>
    </row>
    <row r="110" spans="1:14" s="128" customFormat="1" ht="15" thickBot="1">
      <c r="A110" s="133" t="s">
        <v>63</v>
      </c>
      <c r="B110" s="134" t="s">
        <v>64</v>
      </c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6"/>
    </row>
    <row r="111" spans="1:14" s="110" customFormat="1" ht="14.25">
      <c r="A111" s="106">
        <v>1</v>
      </c>
      <c r="B111" s="107" t="s">
        <v>124</v>
      </c>
      <c r="C111" s="108" t="s">
        <v>55</v>
      </c>
      <c r="D111" s="108">
        <v>0.25</v>
      </c>
      <c r="E111" s="108">
        <v>0.25</v>
      </c>
      <c r="F111" s="108">
        <v>0</v>
      </c>
      <c r="G111" s="108">
        <v>0</v>
      </c>
      <c r="H111" s="108" t="s">
        <v>170</v>
      </c>
      <c r="I111" s="108" t="s">
        <v>42</v>
      </c>
      <c r="J111" s="108">
        <v>2</v>
      </c>
      <c r="K111" s="108">
        <v>2</v>
      </c>
      <c r="L111" s="108">
        <v>0</v>
      </c>
      <c r="M111" s="109">
        <v>0</v>
      </c>
    </row>
    <row r="112" spans="1:14" s="110" customFormat="1" ht="14.25">
      <c r="A112" s="156">
        <v>2</v>
      </c>
      <c r="B112" s="111" t="s">
        <v>126</v>
      </c>
      <c r="C112" s="112" t="s">
        <v>55</v>
      </c>
      <c r="D112" s="112">
        <v>0.25</v>
      </c>
      <c r="E112" s="112">
        <v>0.25</v>
      </c>
      <c r="F112" s="112">
        <v>0</v>
      </c>
      <c r="G112" s="112">
        <v>0</v>
      </c>
      <c r="H112" s="112" t="s">
        <v>170</v>
      </c>
      <c r="I112" s="112" t="s">
        <v>42</v>
      </c>
      <c r="J112" s="112">
        <v>2</v>
      </c>
      <c r="K112" s="112">
        <v>2</v>
      </c>
      <c r="L112" s="112">
        <v>0</v>
      </c>
      <c r="M112" s="113">
        <v>0</v>
      </c>
    </row>
    <row r="113" spans="1:13" s="110" customFormat="1" ht="15" thickBot="1">
      <c r="A113" s="129">
        <v>3</v>
      </c>
      <c r="B113" s="130" t="s">
        <v>127</v>
      </c>
      <c r="C113" s="131" t="s">
        <v>55</v>
      </c>
      <c r="D113" s="131">
        <v>0.5</v>
      </c>
      <c r="E113" s="131">
        <v>0.5</v>
      </c>
      <c r="F113" s="131">
        <v>0</v>
      </c>
      <c r="G113" s="131">
        <v>0</v>
      </c>
      <c r="H113" s="131" t="s">
        <v>170</v>
      </c>
      <c r="I113" s="131" t="s">
        <v>42</v>
      </c>
      <c r="J113" s="131">
        <v>4</v>
      </c>
      <c r="K113" s="131">
        <v>4</v>
      </c>
      <c r="L113" s="131">
        <v>0</v>
      </c>
      <c r="M113" s="132">
        <v>0</v>
      </c>
    </row>
    <row r="114" spans="1:13" s="110" customFormat="1" ht="15" thickBot="1">
      <c r="A114" s="232" t="s">
        <v>65</v>
      </c>
      <c r="B114" s="233"/>
      <c r="C114" s="234" t="s">
        <v>55</v>
      </c>
      <c r="D114" s="151">
        <v>3</v>
      </c>
      <c r="E114" s="234">
        <v>0</v>
      </c>
      <c r="F114" s="235">
        <v>3</v>
      </c>
      <c r="G114" s="235">
        <v>3</v>
      </c>
      <c r="H114" s="235" t="s">
        <v>187</v>
      </c>
      <c r="I114" s="235" t="s">
        <v>41</v>
      </c>
      <c r="J114" s="236">
        <v>160</v>
      </c>
      <c r="K114" s="235">
        <v>0</v>
      </c>
      <c r="L114" s="151">
        <v>0</v>
      </c>
      <c r="M114" s="237">
        <v>160</v>
      </c>
    </row>
    <row r="115" spans="1:13" s="123" customFormat="1" ht="13.5" thickBot="1">
      <c r="A115" s="408" t="s">
        <v>171</v>
      </c>
      <c r="B115" s="420"/>
      <c r="C115" s="238"/>
      <c r="D115" s="177">
        <f>SUM(D70:D71,D77:D78,D84:D89)</f>
        <v>23</v>
      </c>
      <c r="E115" s="178">
        <f>SUM(E71,E77:E78,E84:E89)</f>
        <v>11.25</v>
      </c>
      <c r="F115" s="178">
        <f>SUM(F71,F77:F78,F84:F89)</f>
        <v>11.75</v>
      </c>
      <c r="G115" s="178">
        <v>0</v>
      </c>
      <c r="H115" s="121" t="s">
        <v>46</v>
      </c>
      <c r="I115" s="178" t="s">
        <v>46</v>
      </c>
      <c r="J115" s="239">
        <f>SUM(J71,J77,J78,J84,J85,J86,J87,J88,J89)</f>
        <v>262</v>
      </c>
      <c r="K115" s="240">
        <f>SUM(K77,K78,K84,K85,K86,K87,K88,K89)</f>
        <v>112</v>
      </c>
      <c r="L115" s="241">
        <f>SUM(L72,L77,L78,L84,L85,L86,L87,L88,L89)</f>
        <v>150</v>
      </c>
      <c r="M115" s="242">
        <f>SUM(M77,M78,M84,M85,M86,M87,M88,M89)</f>
        <v>24.25</v>
      </c>
    </row>
    <row r="116" spans="1:13" s="123" customFormat="1" ht="13.5" thickBot="1">
      <c r="A116" s="408" t="s">
        <v>172</v>
      </c>
      <c r="B116" s="420"/>
      <c r="C116" s="238"/>
      <c r="D116" s="177">
        <f>SUM(D72,D79,D90:D94,D99:D102,D111:D114)</f>
        <v>29</v>
      </c>
      <c r="E116" s="178">
        <f>SUM(E72,E79,E90,E91,E92,E93,E94,E99,E100,E101,E102,E111,E112,E113)</f>
        <v>11.75</v>
      </c>
      <c r="F116" s="178">
        <f>SUM(F72,F79,F90,F91,F92,F93,F94,F99,F100,F101,F102,F114)</f>
        <v>17.25</v>
      </c>
      <c r="G116" s="178">
        <v>3</v>
      </c>
      <c r="H116" s="121" t="s">
        <v>46</v>
      </c>
      <c r="I116" s="178" t="s">
        <v>46</v>
      </c>
      <c r="J116" s="239">
        <f>SUM(J72,J79,J90,J91,J92,J93,J94,J99,J100,J101,J102,J111,J112,J113)</f>
        <v>242</v>
      </c>
      <c r="K116" s="240">
        <f>SUM(K79,K90,K91,K92,K93,K94,K99,K100,K101,K102,K111,K112,K113)</f>
        <v>114</v>
      </c>
      <c r="L116" s="241">
        <f>SUM(L72,L79,L90,L91,L92,L93,L94,L99,L100,L101,L102)</f>
        <v>128</v>
      </c>
      <c r="M116" s="242">
        <f>SUM(M79,M90,M91,M92,M93,M94,M99,M100,M101,M102)</f>
        <v>39.75</v>
      </c>
    </row>
    <row r="117" spans="1:13" s="128" customFormat="1" ht="15" thickBot="1">
      <c r="A117" s="133"/>
      <c r="B117" s="172"/>
      <c r="C117" s="173"/>
      <c r="D117" s="173"/>
      <c r="E117" s="173"/>
      <c r="F117" s="173"/>
      <c r="G117" s="174"/>
      <c r="H117" s="174"/>
      <c r="I117" s="174"/>
      <c r="J117" s="174"/>
      <c r="K117" s="174"/>
      <c r="L117" s="174"/>
      <c r="M117" s="175"/>
    </row>
    <row r="118" spans="1:13" s="128" customFormat="1" ht="15" thickBot="1">
      <c r="A118" s="408" t="s">
        <v>173</v>
      </c>
      <c r="B118" s="420"/>
      <c r="C118" s="243" t="s">
        <v>46</v>
      </c>
      <c r="D118" s="177">
        <f>SUM(D73,D80,D95,D103,D111,D112,D113,D114)</f>
        <v>52</v>
      </c>
      <c r="E118" s="170">
        <f>SUM(E115,E116)</f>
        <v>23</v>
      </c>
      <c r="F118" s="170">
        <f>SUM(F115,F116)</f>
        <v>29</v>
      </c>
      <c r="G118" s="170">
        <v>3</v>
      </c>
      <c r="H118" s="160" t="s">
        <v>46</v>
      </c>
      <c r="I118" s="162" t="s">
        <v>46</v>
      </c>
      <c r="J118" s="169">
        <f>SUM(J115,J116)</f>
        <v>504</v>
      </c>
      <c r="K118" s="121">
        <f>SUM(K115:K116)</f>
        <v>226</v>
      </c>
      <c r="L118" s="121">
        <f>SUM(L115,L116)</f>
        <v>278</v>
      </c>
      <c r="M118" s="171">
        <f>SUM(M115,M116)</f>
        <v>64</v>
      </c>
    </row>
    <row r="119" spans="1:13" s="128" customFormat="1" ht="14.25">
      <c r="A119" s="173"/>
      <c r="B119" s="173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1:13" s="105" customFormat="1" ht="14.25">
      <c r="A120" s="217"/>
      <c r="B120" s="244" t="s">
        <v>67</v>
      </c>
      <c r="C120" s="217"/>
      <c r="D120" s="217"/>
      <c r="E120" s="217"/>
      <c r="F120" s="217"/>
      <c r="G120" s="218"/>
      <c r="H120" s="218"/>
      <c r="I120" s="218"/>
      <c r="J120" s="218"/>
      <c r="K120" s="218"/>
      <c r="L120" s="218"/>
      <c r="M120" s="218"/>
    </row>
    <row r="121" spans="1:13" s="105" customFormat="1" ht="14.25">
      <c r="A121" s="217"/>
      <c r="B121" s="244" t="s">
        <v>68</v>
      </c>
      <c r="C121" s="217"/>
      <c r="D121" s="217"/>
      <c r="E121" s="217"/>
      <c r="F121" s="217"/>
      <c r="G121" s="218"/>
      <c r="H121" s="218"/>
      <c r="I121" s="218"/>
      <c r="J121" s="218"/>
      <c r="K121" s="218"/>
      <c r="L121" s="218"/>
      <c r="M121" s="218"/>
    </row>
    <row r="122" spans="1:13" s="105" customFormat="1" ht="24.75" customHeight="1" thickBot="1">
      <c r="A122" s="180"/>
      <c r="B122" s="245" t="s">
        <v>78</v>
      </c>
      <c r="C122" s="180"/>
      <c r="D122" s="180"/>
      <c r="E122" s="180"/>
      <c r="F122" s="180"/>
      <c r="G122" s="212"/>
      <c r="H122" s="180"/>
      <c r="I122" s="180"/>
      <c r="J122" s="180"/>
      <c r="K122" s="180"/>
      <c r="L122" s="180"/>
      <c r="M122" s="180"/>
    </row>
    <row r="123" spans="1:13" s="105" customFormat="1" ht="14.25">
      <c r="A123" s="182" t="s">
        <v>6</v>
      </c>
      <c r="B123" s="183"/>
      <c r="C123" s="246"/>
      <c r="D123" s="421" t="s">
        <v>7</v>
      </c>
      <c r="E123" s="416"/>
      <c r="F123" s="416"/>
      <c r="G123" s="185" t="s">
        <v>8</v>
      </c>
      <c r="H123" s="247" t="s">
        <v>9</v>
      </c>
      <c r="I123" s="185" t="s">
        <v>10</v>
      </c>
      <c r="J123" s="410" t="s">
        <v>11</v>
      </c>
      <c r="K123" s="410"/>
      <c r="L123" s="410"/>
      <c r="M123" s="411"/>
    </row>
    <row r="124" spans="1:13" s="105" customFormat="1" ht="14.25">
      <c r="A124" s="186"/>
      <c r="B124" s="187" t="s">
        <v>12</v>
      </c>
      <c r="C124" s="248" t="s">
        <v>13</v>
      </c>
      <c r="D124" s="249" t="s">
        <v>14</v>
      </c>
      <c r="E124" s="190" t="s">
        <v>15</v>
      </c>
      <c r="F124" s="191" t="s">
        <v>16</v>
      </c>
      <c r="G124" s="192" t="s">
        <v>17</v>
      </c>
      <c r="H124" s="199" t="s">
        <v>18</v>
      </c>
      <c r="I124" s="190" t="s">
        <v>19</v>
      </c>
      <c r="J124" s="193" t="s">
        <v>14</v>
      </c>
      <c r="K124" s="422" t="s">
        <v>20</v>
      </c>
      <c r="L124" s="422"/>
      <c r="M124" s="194" t="s">
        <v>21</v>
      </c>
    </row>
    <row r="125" spans="1:13" s="105" customFormat="1" ht="14.25">
      <c r="A125" s="195"/>
      <c r="B125" s="187" t="s">
        <v>22</v>
      </c>
      <c r="C125" s="250"/>
      <c r="D125" s="251"/>
      <c r="E125" s="190" t="s">
        <v>23</v>
      </c>
      <c r="F125" s="198" t="s">
        <v>24</v>
      </c>
      <c r="G125" s="190" t="s">
        <v>25</v>
      </c>
      <c r="H125" s="199"/>
      <c r="I125" s="190" t="s">
        <v>26</v>
      </c>
      <c r="J125" s="199"/>
      <c r="K125" s="200" t="s">
        <v>27</v>
      </c>
      <c r="L125" s="201" t="s">
        <v>28</v>
      </c>
      <c r="M125" s="202"/>
    </row>
    <row r="126" spans="1:13" s="105" customFormat="1" ht="14.25">
      <c r="A126" s="203"/>
      <c r="B126" s="187"/>
      <c r="C126" s="197"/>
      <c r="D126" s="251"/>
      <c r="E126" s="190" t="s">
        <v>29</v>
      </c>
      <c r="F126" s="198" t="s">
        <v>30</v>
      </c>
      <c r="G126" s="190" t="s">
        <v>31</v>
      </c>
      <c r="H126" s="205"/>
      <c r="I126" s="190" t="s">
        <v>32</v>
      </c>
      <c r="J126" s="199"/>
      <c r="K126" s="205"/>
      <c r="L126" s="206"/>
      <c r="M126" s="207"/>
    </row>
    <row r="127" spans="1:13" s="105" customFormat="1" ht="14.25">
      <c r="A127" s="203"/>
      <c r="B127" s="204"/>
      <c r="C127" s="252"/>
      <c r="D127" s="251"/>
      <c r="E127" s="190" t="s">
        <v>33</v>
      </c>
      <c r="F127" s="198"/>
      <c r="G127" s="190" t="s">
        <v>34</v>
      </c>
      <c r="H127" s="199"/>
      <c r="I127" s="204" t="s">
        <v>35</v>
      </c>
      <c r="J127" s="205"/>
      <c r="K127" s="205"/>
      <c r="L127" s="204"/>
      <c r="M127" s="209"/>
    </row>
    <row r="128" spans="1:13" s="105" customFormat="1" ht="15" thickBot="1">
      <c r="A128" s="210"/>
      <c r="B128" s="211"/>
      <c r="C128" s="212"/>
      <c r="D128" s="253"/>
      <c r="E128" s="213"/>
      <c r="F128" s="214"/>
      <c r="G128" s="213"/>
      <c r="H128" s="215"/>
      <c r="I128" s="211"/>
      <c r="J128" s="215"/>
      <c r="K128" s="215"/>
      <c r="L128" s="211"/>
      <c r="M128" s="216"/>
    </row>
    <row r="129" spans="1:14" s="105" customFormat="1" ht="15" thickBot="1">
      <c r="A129" s="210"/>
      <c r="B129" s="254" t="s">
        <v>36</v>
      </c>
      <c r="C129" s="255"/>
      <c r="D129" s="212"/>
      <c r="E129" s="212"/>
      <c r="F129" s="212"/>
      <c r="G129" s="212"/>
      <c r="H129" s="212"/>
      <c r="I129" s="212"/>
      <c r="J129" s="212"/>
      <c r="K129" s="212"/>
      <c r="L129" s="212"/>
      <c r="M129" s="256"/>
    </row>
    <row r="130" spans="1:14" s="105" customFormat="1" ht="15" thickBot="1">
      <c r="A130" s="257" t="s">
        <v>37</v>
      </c>
      <c r="B130" s="258" t="s">
        <v>38</v>
      </c>
      <c r="C130" s="258"/>
      <c r="D130" s="259"/>
      <c r="E130" s="259"/>
      <c r="F130" s="259"/>
      <c r="G130" s="259"/>
      <c r="H130" s="259"/>
      <c r="I130" s="259"/>
      <c r="J130" s="259"/>
      <c r="K130" s="259"/>
      <c r="L130" s="259"/>
      <c r="M130" s="260"/>
    </row>
    <row r="131" spans="1:14" s="105" customFormat="1" ht="15" thickBot="1">
      <c r="A131" s="261"/>
      <c r="B131" s="262" t="s">
        <v>45</v>
      </c>
      <c r="C131" s="263" t="s">
        <v>46</v>
      </c>
      <c r="D131" s="263"/>
      <c r="E131" s="263"/>
      <c r="F131" s="263"/>
      <c r="G131" s="263"/>
      <c r="H131" s="263" t="s">
        <v>46</v>
      </c>
      <c r="I131" s="263" t="s">
        <v>46</v>
      </c>
      <c r="J131" s="263"/>
      <c r="K131" s="263"/>
      <c r="L131" s="263"/>
      <c r="M131" s="264"/>
    </row>
    <row r="132" spans="1:14" s="105" customFormat="1" ht="14.25">
      <c r="A132" s="265"/>
      <c r="B132" s="266" t="s">
        <v>79</v>
      </c>
      <c r="C132" s="267" t="s">
        <v>46</v>
      </c>
      <c r="D132" s="267"/>
      <c r="E132" s="267"/>
      <c r="F132" s="267"/>
      <c r="G132" s="267"/>
      <c r="H132" s="267" t="s">
        <v>46</v>
      </c>
      <c r="I132" s="267" t="s">
        <v>46</v>
      </c>
      <c r="J132" s="267"/>
      <c r="K132" s="267"/>
      <c r="L132" s="267"/>
      <c r="M132" s="268"/>
    </row>
    <row r="133" spans="1:14" s="128" customFormat="1" ht="15" thickBot="1">
      <c r="A133" s="269"/>
      <c r="B133" s="270" t="s">
        <v>80</v>
      </c>
      <c r="C133" s="271" t="s">
        <v>46</v>
      </c>
      <c r="D133" s="271"/>
      <c r="E133" s="271"/>
      <c r="F133" s="271"/>
      <c r="G133" s="271"/>
      <c r="H133" s="271" t="s">
        <v>46</v>
      </c>
      <c r="I133" s="271" t="s">
        <v>46</v>
      </c>
      <c r="J133" s="271"/>
      <c r="K133" s="271"/>
      <c r="L133" s="271"/>
      <c r="M133" s="272"/>
    </row>
    <row r="134" spans="1:14" s="128" customFormat="1" ht="15" thickBot="1">
      <c r="A134" s="133" t="s">
        <v>47</v>
      </c>
      <c r="B134" s="134" t="s">
        <v>48</v>
      </c>
      <c r="C134" s="134"/>
      <c r="D134" s="134"/>
      <c r="E134" s="134"/>
      <c r="F134" s="273"/>
      <c r="G134" s="273"/>
      <c r="H134" s="273"/>
      <c r="I134" s="273"/>
      <c r="J134" s="273"/>
      <c r="K134" s="273"/>
      <c r="L134" s="273"/>
      <c r="M134" s="274"/>
    </row>
    <row r="135" spans="1:14" s="110" customFormat="1" ht="14.25">
      <c r="A135" s="57">
        <v>1</v>
      </c>
      <c r="B135" s="58" t="s">
        <v>81</v>
      </c>
      <c r="C135" s="137" t="s">
        <v>61</v>
      </c>
      <c r="D135" s="137">
        <v>3</v>
      </c>
      <c r="E135" s="137">
        <v>1.5</v>
      </c>
      <c r="F135" s="137">
        <v>1.5</v>
      </c>
      <c r="G135" s="275">
        <v>0</v>
      </c>
      <c r="H135" s="137" t="s">
        <v>40</v>
      </c>
      <c r="I135" s="137" t="s">
        <v>42</v>
      </c>
      <c r="J135" s="137">
        <v>36</v>
      </c>
      <c r="K135" s="137">
        <v>18</v>
      </c>
      <c r="L135" s="137">
        <v>18</v>
      </c>
      <c r="M135" s="139">
        <v>1.5</v>
      </c>
      <c r="N135" s="114"/>
    </row>
    <row r="136" spans="1:14" s="110" customFormat="1" ht="15" thickBot="1">
      <c r="A136" s="231">
        <v>2</v>
      </c>
      <c r="B136" s="56" t="s">
        <v>82</v>
      </c>
      <c r="C136" s="145" t="s">
        <v>61</v>
      </c>
      <c r="D136" s="145">
        <v>4</v>
      </c>
      <c r="E136" s="145">
        <v>1.5</v>
      </c>
      <c r="F136" s="145">
        <v>2.5</v>
      </c>
      <c r="G136" s="276">
        <v>0</v>
      </c>
      <c r="H136" s="145" t="s">
        <v>44</v>
      </c>
      <c r="I136" s="145" t="s">
        <v>42</v>
      </c>
      <c r="J136" s="145">
        <v>36</v>
      </c>
      <c r="K136" s="145">
        <v>18</v>
      </c>
      <c r="L136" s="145">
        <v>18</v>
      </c>
      <c r="M136" s="277">
        <v>1.5</v>
      </c>
    </row>
    <row r="137" spans="1:14" s="123" customFormat="1" ht="13.5" thickBot="1">
      <c r="A137" s="119"/>
      <c r="B137" s="120" t="s">
        <v>45</v>
      </c>
      <c r="C137" s="120"/>
      <c r="D137" s="121">
        <f>SUM(D135:D136)</f>
        <v>7</v>
      </c>
      <c r="E137" s="121">
        <f>SUM(E135:E136)</f>
        <v>3</v>
      </c>
      <c r="F137" s="121">
        <f>SUM(F135:F136)</f>
        <v>4</v>
      </c>
      <c r="G137" s="121">
        <v>0</v>
      </c>
      <c r="H137" s="121" t="s">
        <v>46</v>
      </c>
      <c r="I137" s="121" t="s">
        <v>46</v>
      </c>
      <c r="J137" s="121">
        <f>SUM(J135:J136)</f>
        <v>72</v>
      </c>
      <c r="K137" s="121">
        <f>SUM(K135:K136)</f>
        <v>36</v>
      </c>
      <c r="L137" s="121">
        <f>SUM(L135:L136)</f>
        <v>36</v>
      </c>
      <c r="M137" s="122">
        <f>SUM(M135:M136)</f>
        <v>3</v>
      </c>
    </row>
    <row r="138" spans="1:14" s="128" customFormat="1" ht="14.25">
      <c r="A138" s="278"/>
      <c r="B138" s="279" t="s">
        <v>79</v>
      </c>
      <c r="C138" s="279"/>
      <c r="D138" s="126">
        <v>0</v>
      </c>
      <c r="E138" s="126">
        <v>0</v>
      </c>
      <c r="F138" s="126">
        <v>0</v>
      </c>
      <c r="G138" s="126">
        <v>0</v>
      </c>
      <c r="H138" s="126" t="s">
        <v>46</v>
      </c>
      <c r="I138" s="126" t="s">
        <v>46</v>
      </c>
      <c r="J138" s="126">
        <v>0</v>
      </c>
      <c r="K138" s="126">
        <v>0</v>
      </c>
      <c r="L138" s="126">
        <v>0</v>
      </c>
      <c r="M138" s="127">
        <v>0</v>
      </c>
    </row>
    <row r="139" spans="1:14" s="128" customFormat="1" ht="15" thickBot="1">
      <c r="A139" s="269"/>
      <c r="B139" s="270" t="s">
        <v>80</v>
      </c>
      <c r="C139" s="280"/>
      <c r="D139" s="151">
        <v>0</v>
      </c>
      <c r="E139" s="151">
        <v>0</v>
      </c>
      <c r="F139" s="151">
        <v>0</v>
      </c>
      <c r="G139" s="151">
        <v>0</v>
      </c>
      <c r="H139" s="151" t="s">
        <v>46</v>
      </c>
      <c r="I139" s="151" t="s">
        <v>46</v>
      </c>
      <c r="J139" s="151">
        <v>0</v>
      </c>
      <c r="K139" s="151">
        <v>0</v>
      </c>
      <c r="L139" s="151">
        <v>0</v>
      </c>
      <c r="M139" s="152">
        <v>0</v>
      </c>
    </row>
    <row r="140" spans="1:14" s="128" customFormat="1" ht="15" thickBot="1">
      <c r="A140" s="133" t="s">
        <v>51</v>
      </c>
      <c r="B140" s="134" t="s">
        <v>52</v>
      </c>
      <c r="C140" s="134"/>
      <c r="D140" s="273"/>
      <c r="E140" s="273"/>
      <c r="F140" s="273"/>
      <c r="G140" s="273"/>
      <c r="H140" s="273"/>
      <c r="I140" s="273"/>
      <c r="J140" s="273"/>
      <c r="K140" s="273"/>
      <c r="L140" s="273"/>
      <c r="M140" s="274"/>
    </row>
    <row r="141" spans="1:14" s="110" customFormat="1" ht="14.25">
      <c r="A141" s="57">
        <v>1</v>
      </c>
      <c r="B141" s="58" t="s">
        <v>83</v>
      </c>
      <c r="C141" s="137" t="s">
        <v>61</v>
      </c>
      <c r="D141" s="137">
        <v>4</v>
      </c>
      <c r="E141" s="137">
        <v>1.5</v>
      </c>
      <c r="F141" s="137">
        <v>2.5</v>
      </c>
      <c r="G141" s="137">
        <v>0</v>
      </c>
      <c r="H141" s="137" t="s">
        <v>44</v>
      </c>
      <c r="I141" s="137" t="s">
        <v>42</v>
      </c>
      <c r="J141" s="137">
        <v>36</v>
      </c>
      <c r="K141" s="137">
        <v>18</v>
      </c>
      <c r="L141" s="137">
        <v>18</v>
      </c>
      <c r="M141" s="139">
        <v>1.5</v>
      </c>
      <c r="N141" s="114"/>
    </row>
    <row r="142" spans="1:14" s="110" customFormat="1" ht="14.25">
      <c r="A142" s="44">
        <v>2</v>
      </c>
      <c r="B142" s="40" t="s">
        <v>84</v>
      </c>
      <c r="C142" s="141" t="s">
        <v>61</v>
      </c>
      <c r="D142" s="141">
        <v>4</v>
      </c>
      <c r="E142" s="141">
        <v>1.5</v>
      </c>
      <c r="F142" s="141">
        <v>2.5</v>
      </c>
      <c r="G142" s="141">
        <v>0</v>
      </c>
      <c r="H142" s="141" t="s">
        <v>44</v>
      </c>
      <c r="I142" s="141" t="s">
        <v>42</v>
      </c>
      <c r="J142" s="141">
        <v>36</v>
      </c>
      <c r="K142" s="141">
        <v>18</v>
      </c>
      <c r="L142" s="141">
        <v>18</v>
      </c>
      <c r="M142" s="144">
        <v>1.5</v>
      </c>
      <c r="N142" s="114"/>
    </row>
    <row r="143" spans="1:14" s="110" customFormat="1" ht="14.25">
      <c r="A143" s="44">
        <v>3</v>
      </c>
      <c r="B143" s="40" t="s">
        <v>85</v>
      </c>
      <c r="C143" s="141" t="s">
        <v>61</v>
      </c>
      <c r="D143" s="141">
        <v>3</v>
      </c>
      <c r="E143" s="141">
        <v>1.5</v>
      </c>
      <c r="F143" s="141">
        <v>1.5</v>
      </c>
      <c r="G143" s="141">
        <v>0</v>
      </c>
      <c r="H143" s="141" t="s">
        <v>40</v>
      </c>
      <c r="I143" s="141" t="s">
        <v>42</v>
      </c>
      <c r="J143" s="141">
        <v>36</v>
      </c>
      <c r="K143" s="141">
        <v>18</v>
      </c>
      <c r="L143" s="141">
        <v>18</v>
      </c>
      <c r="M143" s="144">
        <v>1.5</v>
      </c>
      <c r="N143" s="114"/>
    </row>
    <row r="144" spans="1:14" s="110" customFormat="1" ht="14.25">
      <c r="A144" s="44">
        <v>4</v>
      </c>
      <c r="B144" s="40" t="s">
        <v>86</v>
      </c>
      <c r="C144" s="141" t="s">
        <v>61</v>
      </c>
      <c r="D144" s="141">
        <v>2</v>
      </c>
      <c r="E144" s="141">
        <v>1</v>
      </c>
      <c r="F144" s="141">
        <v>1</v>
      </c>
      <c r="G144" s="141">
        <v>0</v>
      </c>
      <c r="H144" s="141" t="s">
        <v>40</v>
      </c>
      <c r="I144" s="141" t="s">
        <v>42</v>
      </c>
      <c r="J144" s="141">
        <v>20</v>
      </c>
      <c r="K144" s="141">
        <v>10</v>
      </c>
      <c r="L144" s="141">
        <v>10</v>
      </c>
      <c r="M144" s="144">
        <v>5</v>
      </c>
      <c r="N144" s="114"/>
    </row>
    <row r="145" spans="1:14" s="110" customFormat="1" ht="14.25">
      <c r="A145" s="44">
        <v>5</v>
      </c>
      <c r="B145" s="40" t="s">
        <v>87</v>
      </c>
      <c r="C145" s="141" t="s">
        <v>61</v>
      </c>
      <c r="D145" s="141">
        <v>4</v>
      </c>
      <c r="E145" s="141">
        <v>1.5</v>
      </c>
      <c r="F145" s="141">
        <v>2.5</v>
      </c>
      <c r="G145" s="141">
        <v>0</v>
      </c>
      <c r="H145" s="141" t="s">
        <v>44</v>
      </c>
      <c r="I145" s="141" t="s">
        <v>42</v>
      </c>
      <c r="J145" s="141">
        <v>36</v>
      </c>
      <c r="K145" s="141">
        <v>18</v>
      </c>
      <c r="L145" s="141">
        <v>18</v>
      </c>
      <c r="M145" s="144">
        <v>1.5</v>
      </c>
      <c r="N145" s="114"/>
    </row>
    <row r="146" spans="1:14" s="110" customFormat="1" ht="25.5">
      <c r="A146" s="44">
        <v>6</v>
      </c>
      <c r="B146" s="40" t="s">
        <v>88</v>
      </c>
      <c r="C146" s="141" t="s">
        <v>61</v>
      </c>
      <c r="D146" s="141">
        <v>2</v>
      </c>
      <c r="E146" s="141">
        <v>1</v>
      </c>
      <c r="F146" s="141">
        <v>1</v>
      </c>
      <c r="G146" s="141">
        <v>0</v>
      </c>
      <c r="H146" s="141" t="s">
        <v>40</v>
      </c>
      <c r="I146" s="141" t="s">
        <v>42</v>
      </c>
      <c r="J146" s="141">
        <v>20</v>
      </c>
      <c r="K146" s="141">
        <v>10</v>
      </c>
      <c r="L146" s="141">
        <v>10</v>
      </c>
      <c r="M146" s="144">
        <v>5</v>
      </c>
      <c r="N146" s="114"/>
    </row>
    <row r="147" spans="1:14" s="110" customFormat="1" ht="14.25">
      <c r="A147" s="44">
        <v>7</v>
      </c>
      <c r="B147" s="40" t="s">
        <v>89</v>
      </c>
      <c r="C147" s="141" t="s">
        <v>63</v>
      </c>
      <c r="D147" s="141">
        <v>2</v>
      </c>
      <c r="E147" s="141">
        <v>1</v>
      </c>
      <c r="F147" s="141">
        <v>1</v>
      </c>
      <c r="G147" s="141">
        <v>0</v>
      </c>
      <c r="H147" s="141" t="s">
        <v>40</v>
      </c>
      <c r="I147" s="141" t="s">
        <v>42</v>
      </c>
      <c r="J147" s="141">
        <v>20</v>
      </c>
      <c r="K147" s="141">
        <v>10</v>
      </c>
      <c r="L147" s="141">
        <v>10</v>
      </c>
      <c r="M147" s="144">
        <v>5</v>
      </c>
      <c r="N147" s="114"/>
    </row>
    <row r="148" spans="1:14" s="110" customFormat="1" ht="14.25">
      <c r="A148" s="44">
        <v>8</v>
      </c>
      <c r="B148" s="40" t="s">
        <v>90</v>
      </c>
      <c r="C148" s="141" t="s">
        <v>63</v>
      </c>
      <c r="D148" s="141">
        <v>3</v>
      </c>
      <c r="E148" s="141">
        <v>1.25</v>
      </c>
      <c r="F148" s="141">
        <v>1.75</v>
      </c>
      <c r="G148" s="141">
        <v>0</v>
      </c>
      <c r="H148" s="141" t="s">
        <v>40</v>
      </c>
      <c r="I148" s="141" t="s">
        <v>42</v>
      </c>
      <c r="J148" s="141">
        <v>28</v>
      </c>
      <c r="K148" s="141">
        <v>10</v>
      </c>
      <c r="L148" s="141">
        <v>18</v>
      </c>
      <c r="M148" s="144">
        <v>3.25</v>
      </c>
      <c r="N148" s="114"/>
    </row>
    <row r="149" spans="1:14" s="110" customFormat="1" ht="14.25">
      <c r="A149" s="44">
        <v>9</v>
      </c>
      <c r="B149" s="40" t="s">
        <v>91</v>
      </c>
      <c r="C149" s="141" t="s">
        <v>63</v>
      </c>
      <c r="D149" s="141">
        <v>2</v>
      </c>
      <c r="E149" s="141">
        <v>1</v>
      </c>
      <c r="F149" s="141">
        <v>1</v>
      </c>
      <c r="G149" s="141">
        <v>0</v>
      </c>
      <c r="H149" s="141" t="s">
        <v>44</v>
      </c>
      <c r="I149" s="141" t="s">
        <v>42</v>
      </c>
      <c r="J149" s="141">
        <v>20</v>
      </c>
      <c r="K149" s="141">
        <v>10</v>
      </c>
      <c r="L149" s="141">
        <v>10</v>
      </c>
      <c r="M149" s="144">
        <v>5</v>
      </c>
      <c r="N149" s="114"/>
    </row>
    <row r="150" spans="1:14" s="110" customFormat="1" ht="14.25">
      <c r="A150" s="44">
        <v>10</v>
      </c>
      <c r="B150" s="40" t="s">
        <v>92</v>
      </c>
      <c r="C150" s="141" t="s">
        <v>63</v>
      </c>
      <c r="D150" s="141">
        <v>2</v>
      </c>
      <c r="E150" s="141">
        <v>1</v>
      </c>
      <c r="F150" s="141">
        <v>1</v>
      </c>
      <c r="G150" s="141">
        <v>0</v>
      </c>
      <c r="H150" s="141" t="s">
        <v>40</v>
      </c>
      <c r="I150" s="141" t="s">
        <v>42</v>
      </c>
      <c r="J150" s="141">
        <v>20</v>
      </c>
      <c r="K150" s="141">
        <v>10</v>
      </c>
      <c r="L150" s="141">
        <v>10</v>
      </c>
      <c r="M150" s="144">
        <v>5</v>
      </c>
      <c r="N150" s="114"/>
    </row>
    <row r="151" spans="1:14" s="110" customFormat="1" ht="14.25">
      <c r="A151" s="44">
        <v>11</v>
      </c>
      <c r="B151" s="40" t="s">
        <v>93</v>
      </c>
      <c r="C151" s="141" t="s">
        <v>63</v>
      </c>
      <c r="D151" s="141">
        <v>2</v>
      </c>
      <c r="E151" s="141">
        <v>1.25</v>
      </c>
      <c r="F151" s="141">
        <v>0.75</v>
      </c>
      <c r="G151" s="141">
        <v>0</v>
      </c>
      <c r="H151" s="141" t="s">
        <v>40</v>
      </c>
      <c r="I151" s="141" t="s">
        <v>42</v>
      </c>
      <c r="J151" s="141">
        <v>28</v>
      </c>
      <c r="K151" s="141">
        <v>18</v>
      </c>
      <c r="L151" s="141">
        <v>10</v>
      </c>
      <c r="M151" s="144">
        <v>3.25</v>
      </c>
      <c r="N151" s="114"/>
    </row>
    <row r="152" spans="1:14" s="110" customFormat="1" ht="15" thickBot="1">
      <c r="A152" s="59">
        <v>12</v>
      </c>
      <c r="B152" s="56" t="s">
        <v>94</v>
      </c>
      <c r="C152" s="145" t="s">
        <v>63</v>
      </c>
      <c r="D152" s="145">
        <v>2</v>
      </c>
      <c r="E152" s="145">
        <v>1.25</v>
      </c>
      <c r="F152" s="145">
        <v>0.75</v>
      </c>
      <c r="G152" s="145">
        <v>0</v>
      </c>
      <c r="H152" s="145" t="s">
        <v>40</v>
      </c>
      <c r="I152" s="145" t="s">
        <v>42</v>
      </c>
      <c r="J152" s="145">
        <v>28</v>
      </c>
      <c r="K152" s="145">
        <v>18</v>
      </c>
      <c r="L152" s="145">
        <v>10</v>
      </c>
      <c r="M152" s="147">
        <v>3.25</v>
      </c>
      <c r="N152" s="114"/>
    </row>
    <row r="153" spans="1:14" s="123" customFormat="1" ht="13.5" thickBot="1">
      <c r="A153" s="119"/>
      <c r="B153" s="120" t="s">
        <v>45</v>
      </c>
      <c r="C153" s="120"/>
      <c r="D153" s="121">
        <f>SUM(D141:D152)</f>
        <v>32</v>
      </c>
      <c r="E153" s="121">
        <f>SUM(E141:E152)</f>
        <v>14.75</v>
      </c>
      <c r="F153" s="121">
        <f>SUM(F141:F152)</f>
        <v>17.25</v>
      </c>
      <c r="G153" s="121">
        <v>0</v>
      </c>
      <c r="H153" s="121" t="s">
        <v>46</v>
      </c>
      <c r="I153" s="121" t="s">
        <v>46</v>
      </c>
      <c r="J153" s="121">
        <f>SUM(J141:J152)</f>
        <v>328</v>
      </c>
      <c r="K153" s="121">
        <f>SUM(K141:K152)</f>
        <v>168</v>
      </c>
      <c r="L153" s="121">
        <f>SUM(L141:L152)</f>
        <v>160</v>
      </c>
      <c r="M153" s="122">
        <f>SUM(M141:M152)</f>
        <v>40.75</v>
      </c>
    </row>
    <row r="154" spans="1:14" s="128" customFormat="1" ht="14.25">
      <c r="A154" s="278"/>
      <c r="B154" s="279" t="s">
        <v>79</v>
      </c>
      <c r="C154" s="279"/>
      <c r="D154" s="126">
        <v>0</v>
      </c>
      <c r="E154" s="126">
        <v>0</v>
      </c>
      <c r="F154" s="126">
        <v>0</v>
      </c>
      <c r="G154" s="126">
        <v>0</v>
      </c>
      <c r="H154" s="126" t="s">
        <v>46</v>
      </c>
      <c r="I154" s="126" t="s">
        <v>46</v>
      </c>
      <c r="J154" s="126">
        <v>0</v>
      </c>
      <c r="K154" s="126">
        <v>0</v>
      </c>
      <c r="L154" s="126">
        <v>0</v>
      </c>
      <c r="M154" s="127">
        <v>0</v>
      </c>
    </row>
    <row r="155" spans="1:14" s="128" customFormat="1" ht="15" thickBot="1">
      <c r="A155" s="269"/>
      <c r="B155" s="270" t="s">
        <v>80</v>
      </c>
      <c r="C155" s="280"/>
      <c r="D155" s="151">
        <v>0</v>
      </c>
      <c r="E155" s="151">
        <v>0</v>
      </c>
      <c r="F155" s="151">
        <v>0</v>
      </c>
      <c r="G155" s="151">
        <v>0</v>
      </c>
      <c r="H155" s="151" t="s">
        <v>46</v>
      </c>
      <c r="I155" s="151" t="s">
        <v>46</v>
      </c>
      <c r="J155" s="151">
        <v>0</v>
      </c>
      <c r="K155" s="151">
        <v>0</v>
      </c>
      <c r="L155" s="151">
        <v>0</v>
      </c>
      <c r="M155" s="152">
        <v>0</v>
      </c>
    </row>
    <row r="156" spans="1:14" s="128" customFormat="1" ht="15" thickBot="1">
      <c r="A156" s="133" t="s">
        <v>55</v>
      </c>
      <c r="B156" s="134" t="s">
        <v>56</v>
      </c>
      <c r="C156" s="134"/>
      <c r="D156" s="273"/>
      <c r="E156" s="273"/>
      <c r="F156" s="273"/>
      <c r="G156" s="273"/>
      <c r="H156" s="273"/>
      <c r="I156" s="273"/>
      <c r="J156" s="273"/>
      <c r="K156" s="273"/>
      <c r="L156" s="273"/>
      <c r="M156" s="274"/>
    </row>
    <row r="157" spans="1:14" s="123" customFormat="1" ht="13.5" thickBot="1">
      <c r="A157" s="119"/>
      <c r="B157" s="120" t="s">
        <v>45</v>
      </c>
      <c r="C157" s="121" t="s">
        <v>46</v>
      </c>
      <c r="D157" s="121"/>
      <c r="E157" s="121"/>
      <c r="F157" s="121"/>
      <c r="G157" s="121"/>
      <c r="H157" s="121" t="s">
        <v>46</v>
      </c>
      <c r="I157" s="121" t="s">
        <v>46</v>
      </c>
      <c r="J157" s="121"/>
      <c r="K157" s="121"/>
      <c r="L157" s="121"/>
      <c r="M157" s="122"/>
    </row>
    <row r="158" spans="1:14" s="128" customFormat="1" ht="14.25">
      <c r="A158" s="278"/>
      <c r="B158" s="279" t="s">
        <v>79</v>
      </c>
      <c r="C158" s="281" t="s">
        <v>46</v>
      </c>
      <c r="D158" s="281"/>
      <c r="E158" s="281"/>
      <c r="F158" s="281"/>
      <c r="G158" s="281"/>
      <c r="H158" s="281" t="s">
        <v>46</v>
      </c>
      <c r="I158" s="281" t="s">
        <v>46</v>
      </c>
      <c r="J158" s="281"/>
      <c r="K158" s="281"/>
      <c r="L158" s="281"/>
      <c r="M158" s="87"/>
    </row>
    <row r="159" spans="1:14" s="128" customFormat="1" ht="18.75" customHeight="1" thickBot="1">
      <c r="A159" s="269"/>
      <c r="B159" s="270" t="s">
        <v>80</v>
      </c>
      <c r="C159" s="271" t="s">
        <v>46</v>
      </c>
      <c r="D159" s="271"/>
      <c r="E159" s="271"/>
      <c r="F159" s="271"/>
      <c r="G159" s="271"/>
      <c r="H159" s="271" t="s">
        <v>46</v>
      </c>
      <c r="I159" s="271" t="s">
        <v>46</v>
      </c>
      <c r="J159" s="271"/>
      <c r="K159" s="271"/>
      <c r="L159" s="271"/>
      <c r="M159" s="272"/>
    </row>
    <row r="160" spans="1:14" s="128" customFormat="1" ht="15" thickBot="1">
      <c r="A160" s="133" t="s">
        <v>61</v>
      </c>
      <c r="B160" s="134" t="s">
        <v>62</v>
      </c>
      <c r="C160" s="173"/>
      <c r="D160" s="65"/>
      <c r="E160" s="65"/>
      <c r="F160" s="65"/>
      <c r="G160" s="65"/>
      <c r="H160" s="65"/>
      <c r="I160" s="65"/>
      <c r="J160" s="65"/>
      <c r="K160" s="65"/>
      <c r="L160" s="65"/>
      <c r="M160" s="282"/>
    </row>
    <row r="161" spans="1:14" s="110" customFormat="1" ht="14.25">
      <c r="A161" s="57" t="s">
        <v>95</v>
      </c>
      <c r="B161" s="58" t="s">
        <v>96</v>
      </c>
      <c r="C161" s="137" t="s">
        <v>61</v>
      </c>
      <c r="D161" s="137">
        <v>6</v>
      </c>
      <c r="E161" s="137">
        <v>1</v>
      </c>
      <c r="F161" s="137">
        <v>5</v>
      </c>
      <c r="G161" s="137">
        <v>0</v>
      </c>
      <c r="H161" s="137" t="s">
        <v>40</v>
      </c>
      <c r="I161" s="137" t="s">
        <v>41</v>
      </c>
      <c r="J161" s="137">
        <v>18</v>
      </c>
      <c r="K161" s="137">
        <v>0</v>
      </c>
      <c r="L161" s="137">
        <v>18</v>
      </c>
      <c r="M161" s="154">
        <v>7</v>
      </c>
      <c r="N161" s="114"/>
    </row>
    <row r="162" spans="1:14" s="110" customFormat="1" ht="14.25">
      <c r="A162" s="44">
        <v>2</v>
      </c>
      <c r="B162" s="40" t="s">
        <v>178</v>
      </c>
      <c r="C162" s="141" t="s">
        <v>61</v>
      </c>
      <c r="D162" s="141">
        <v>2</v>
      </c>
      <c r="E162" s="141">
        <v>1</v>
      </c>
      <c r="F162" s="141">
        <v>1</v>
      </c>
      <c r="G162" s="141">
        <v>0</v>
      </c>
      <c r="H162" s="141" t="s">
        <v>40</v>
      </c>
      <c r="I162" s="141" t="s">
        <v>41</v>
      </c>
      <c r="J162" s="141">
        <v>20</v>
      </c>
      <c r="K162" s="141">
        <v>10</v>
      </c>
      <c r="L162" s="141">
        <v>10</v>
      </c>
      <c r="M162" s="143">
        <v>5</v>
      </c>
      <c r="N162" s="114"/>
    </row>
    <row r="163" spans="1:14" s="110" customFormat="1" ht="14.25">
      <c r="A163" s="44">
        <v>3</v>
      </c>
      <c r="B163" s="40" t="s">
        <v>178</v>
      </c>
      <c r="C163" s="141" t="s">
        <v>61</v>
      </c>
      <c r="D163" s="141">
        <v>2</v>
      </c>
      <c r="E163" s="141">
        <v>1</v>
      </c>
      <c r="F163" s="141">
        <v>1</v>
      </c>
      <c r="G163" s="141">
        <v>0</v>
      </c>
      <c r="H163" s="141" t="s">
        <v>40</v>
      </c>
      <c r="I163" s="141" t="s">
        <v>41</v>
      </c>
      <c r="J163" s="141">
        <v>20</v>
      </c>
      <c r="K163" s="141">
        <v>10</v>
      </c>
      <c r="L163" s="141">
        <v>10</v>
      </c>
      <c r="M163" s="143">
        <v>5</v>
      </c>
      <c r="N163" s="114"/>
    </row>
    <row r="164" spans="1:14" s="110" customFormat="1" ht="14.25">
      <c r="A164" s="44">
        <v>4</v>
      </c>
      <c r="B164" s="40" t="s">
        <v>178</v>
      </c>
      <c r="C164" s="141" t="s">
        <v>61</v>
      </c>
      <c r="D164" s="141">
        <v>2</v>
      </c>
      <c r="E164" s="141">
        <v>1</v>
      </c>
      <c r="F164" s="141">
        <v>1</v>
      </c>
      <c r="G164" s="141">
        <v>0</v>
      </c>
      <c r="H164" s="141" t="s">
        <v>40</v>
      </c>
      <c r="I164" s="141" t="s">
        <v>41</v>
      </c>
      <c r="J164" s="141">
        <v>20</v>
      </c>
      <c r="K164" s="141">
        <v>10</v>
      </c>
      <c r="L164" s="141">
        <v>10</v>
      </c>
      <c r="M164" s="143">
        <v>5</v>
      </c>
      <c r="N164" s="114"/>
    </row>
    <row r="165" spans="1:14" s="110" customFormat="1" ht="14.25">
      <c r="A165" s="44">
        <v>5</v>
      </c>
      <c r="B165" s="40" t="s">
        <v>178</v>
      </c>
      <c r="C165" s="141" t="s">
        <v>61</v>
      </c>
      <c r="D165" s="141">
        <v>2</v>
      </c>
      <c r="E165" s="141">
        <v>1</v>
      </c>
      <c r="F165" s="141">
        <v>1</v>
      </c>
      <c r="G165" s="141">
        <v>0</v>
      </c>
      <c r="H165" s="141" t="s">
        <v>40</v>
      </c>
      <c r="I165" s="141" t="s">
        <v>41</v>
      </c>
      <c r="J165" s="141">
        <v>20</v>
      </c>
      <c r="K165" s="141">
        <v>10</v>
      </c>
      <c r="L165" s="141">
        <v>10</v>
      </c>
      <c r="M165" s="143">
        <v>5</v>
      </c>
      <c r="N165" s="114"/>
    </row>
    <row r="166" spans="1:14" s="110" customFormat="1" ht="14.25">
      <c r="A166" s="44">
        <v>6</v>
      </c>
      <c r="B166" s="40" t="s">
        <v>178</v>
      </c>
      <c r="C166" s="141" t="s">
        <v>61</v>
      </c>
      <c r="D166" s="141">
        <v>2</v>
      </c>
      <c r="E166" s="141">
        <v>1</v>
      </c>
      <c r="F166" s="141">
        <v>1</v>
      </c>
      <c r="G166" s="141">
        <v>0</v>
      </c>
      <c r="H166" s="141" t="s">
        <v>40</v>
      </c>
      <c r="I166" s="141" t="s">
        <v>41</v>
      </c>
      <c r="J166" s="141">
        <v>20</v>
      </c>
      <c r="K166" s="141">
        <v>10</v>
      </c>
      <c r="L166" s="141">
        <v>10</v>
      </c>
      <c r="M166" s="143">
        <v>5</v>
      </c>
      <c r="N166" s="114"/>
    </row>
    <row r="167" spans="1:14" s="110" customFormat="1" ht="14.25">
      <c r="A167" s="44">
        <v>7</v>
      </c>
      <c r="B167" s="40" t="s">
        <v>178</v>
      </c>
      <c r="C167" s="141" t="s">
        <v>61</v>
      </c>
      <c r="D167" s="141">
        <v>2</v>
      </c>
      <c r="E167" s="141">
        <v>1</v>
      </c>
      <c r="F167" s="141">
        <v>1</v>
      </c>
      <c r="G167" s="141">
        <v>0</v>
      </c>
      <c r="H167" s="141" t="s">
        <v>40</v>
      </c>
      <c r="I167" s="141" t="s">
        <v>41</v>
      </c>
      <c r="J167" s="141">
        <v>20</v>
      </c>
      <c r="K167" s="141">
        <v>10</v>
      </c>
      <c r="L167" s="141">
        <v>10</v>
      </c>
      <c r="M167" s="143">
        <v>5</v>
      </c>
      <c r="N167" s="114"/>
    </row>
    <row r="168" spans="1:14" s="110" customFormat="1" ht="25.5">
      <c r="A168" s="44">
        <v>8</v>
      </c>
      <c r="B168" s="40" t="s">
        <v>184</v>
      </c>
      <c r="C168" s="141" t="s">
        <v>63</v>
      </c>
      <c r="D168" s="141">
        <v>2</v>
      </c>
      <c r="E168" s="141">
        <v>1</v>
      </c>
      <c r="F168" s="141">
        <v>1</v>
      </c>
      <c r="G168" s="141">
        <v>0</v>
      </c>
      <c r="H168" s="141" t="s">
        <v>40</v>
      </c>
      <c r="I168" s="141" t="s">
        <v>41</v>
      </c>
      <c r="J168" s="141">
        <v>20</v>
      </c>
      <c r="K168" s="141">
        <v>10</v>
      </c>
      <c r="L168" s="141">
        <v>10</v>
      </c>
      <c r="M168" s="143">
        <v>5</v>
      </c>
      <c r="N168" s="114"/>
    </row>
    <row r="169" spans="1:14" s="110" customFormat="1" ht="14.25">
      <c r="A169" s="44">
        <v>9</v>
      </c>
      <c r="B169" s="40" t="s">
        <v>178</v>
      </c>
      <c r="C169" s="141" t="s">
        <v>63</v>
      </c>
      <c r="D169" s="141">
        <v>2</v>
      </c>
      <c r="E169" s="141">
        <v>1</v>
      </c>
      <c r="F169" s="141">
        <v>1</v>
      </c>
      <c r="G169" s="141">
        <v>0</v>
      </c>
      <c r="H169" s="141" t="s">
        <v>40</v>
      </c>
      <c r="I169" s="141" t="s">
        <v>41</v>
      </c>
      <c r="J169" s="141">
        <v>20</v>
      </c>
      <c r="K169" s="141">
        <v>10</v>
      </c>
      <c r="L169" s="141">
        <v>10</v>
      </c>
      <c r="M169" s="143">
        <v>5</v>
      </c>
      <c r="N169" s="114"/>
    </row>
    <row r="170" spans="1:14" s="110" customFormat="1" ht="14.25">
      <c r="A170" s="44">
        <v>10</v>
      </c>
      <c r="B170" s="40" t="s">
        <v>178</v>
      </c>
      <c r="C170" s="141" t="s">
        <v>63</v>
      </c>
      <c r="D170" s="141">
        <v>2</v>
      </c>
      <c r="E170" s="141">
        <v>1</v>
      </c>
      <c r="F170" s="141">
        <v>1</v>
      </c>
      <c r="G170" s="141">
        <v>0</v>
      </c>
      <c r="H170" s="141" t="s">
        <v>40</v>
      </c>
      <c r="I170" s="141" t="s">
        <v>41</v>
      </c>
      <c r="J170" s="141">
        <v>20</v>
      </c>
      <c r="K170" s="141">
        <v>10</v>
      </c>
      <c r="L170" s="141">
        <v>10</v>
      </c>
      <c r="M170" s="143">
        <v>5</v>
      </c>
      <c r="N170" s="114"/>
    </row>
    <row r="171" spans="1:14" s="110" customFormat="1" ht="14.25">
      <c r="A171" s="44">
        <v>11</v>
      </c>
      <c r="B171" s="40" t="s">
        <v>178</v>
      </c>
      <c r="C171" s="141" t="s">
        <v>63</v>
      </c>
      <c r="D171" s="141">
        <v>2</v>
      </c>
      <c r="E171" s="141">
        <v>1</v>
      </c>
      <c r="F171" s="141">
        <v>1</v>
      </c>
      <c r="G171" s="141">
        <v>0</v>
      </c>
      <c r="H171" s="141" t="s">
        <v>40</v>
      </c>
      <c r="I171" s="141" t="s">
        <v>41</v>
      </c>
      <c r="J171" s="141">
        <v>20</v>
      </c>
      <c r="K171" s="141">
        <v>10</v>
      </c>
      <c r="L171" s="141">
        <v>10</v>
      </c>
      <c r="M171" s="143">
        <v>5</v>
      </c>
      <c r="N171" s="114"/>
    </row>
    <row r="172" spans="1:14" s="110" customFormat="1" ht="14.25">
      <c r="A172" s="44">
        <v>12</v>
      </c>
      <c r="B172" s="40" t="s">
        <v>178</v>
      </c>
      <c r="C172" s="141" t="s">
        <v>63</v>
      </c>
      <c r="D172" s="141">
        <v>2</v>
      </c>
      <c r="E172" s="141">
        <v>1</v>
      </c>
      <c r="F172" s="141">
        <v>1</v>
      </c>
      <c r="G172" s="141">
        <v>0</v>
      </c>
      <c r="H172" s="141" t="s">
        <v>40</v>
      </c>
      <c r="I172" s="141" t="s">
        <v>41</v>
      </c>
      <c r="J172" s="141">
        <v>20</v>
      </c>
      <c r="K172" s="141">
        <v>10</v>
      </c>
      <c r="L172" s="141">
        <v>10</v>
      </c>
      <c r="M172" s="143">
        <v>5</v>
      </c>
      <c r="N172" s="114"/>
    </row>
    <row r="173" spans="1:14" s="110" customFormat="1" ht="14.25">
      <c r="A173" s="44">
        <v>13</v>
      </c>
      <c r="B173" s="40" t="s">
        <v>178</v>
      </c>
      <c r="C173" s="141" t="s">
        <v>63</v>
      </c>
      <c r="D173" s="141">
        <v>2</v>
      </c>
      <c r="E173" s="141">
        <v>1</v>
      </c>
      <c r="F173" s="141">
        <v>1</v>
      </c>
      <c r="G173" s="141">
        <v>0</v>
      </c>
      <c r="H173" s="141" t="s">
        <v>40</v>
      </c>
      <c r="I173" s="141" t="s">
        <v>41</v>
      </c>
      <c r="J173" s="141">
        <v>20</v>
      </c>
      <c r="K173" s="141">
        <v>10</v>
      </c>
      <c r="L173" s="141">
        <v>10</v>
      </c>
      <c r="M173" s="143">
        <v>5</v>
      </c>
      <c r="N173" s="114"/>
    </row>
    <row r="174" spans="1:14" s="110" customFormat="1" ht="14.25">
      <c r="A174" s="44">
        <v>14</v>
      </c>
      <c r="B174" s="40" t="s">
        <v>186</v>
      </c>
      <c r="C174" s="141" t="s">
        <v>63</v>
      </c>
      <c r="D174" s="141">
        <v>16</v>
      </c>
      <c r="E174" s="141">
        <v>1</v>
      </c>
      <c r="F174" s="141">
        <v>15</v>
      </c>
      <c r="G174" s="141">
        <v>0</v>
      </c>
      <c r="H174" s="141" t="s">
        <v>40</v>
      </c>
      <c r="I174" s="141" t="s">
        <v>41</v>
      </c>
      <c r="J174" s="141">
        <v>18</v>
      </c>
      <c r="K174" s="141">
        <v>0</v>
      </c>
      <c r="L174" s="141">
        <v>18</v>
      </c>
      <c r="M174" s="143">
        <v>7</v>
      </c>
      <c r="N174" s="114"/>
    </row>
    <row r="175" spans="1:14" s="110" customFormat="1" ht="15" thickBot="1">
      <c r="A175" s="59"/>
      <c r="B175" s="56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55"/>
      <c r="N175" s="114"/>
    </row>
    <row r="176" spans="1:14" s="128" customFormat="1" ht="15" thickBot="1">
      <c r="A176" s="119"/>
      <c r="B176" s="120" t="s">
        <v>45</v>
      </c>
      <c r="C176" s="121"/>
      <c r="D176" s="121">
        <f>SUM(D161:D175)</f>
        <v>46</v>
      </c>
      <c r="E176" s="121">
        <f>SUM(E161:E175)</f>
        <v>14</v>
      </c>
      <c r="F176" s="121">
        <f>SUM(F161:F175)</f>
        <v>32</v>
      </c>
      <c r="G176" s="121">
        <v>0</v>
      </c>
      <c r="H176" s="121" t="s">
        <v>46</v>
      </c>
      <c r="I176" s="121" t="s">
        <v>46</v>
      </c>
      <c r="J176" s="121">
        <f>SUM(J161:J175)</f>
        <v>276</v>
      </c>
      <c r="K176" s="121">
        <f>SUM(K162:K175)</f>
        <v>120</v>
      </c>
      <c r="L176" s="121">
        <f>SUM(L161:L175)</f>
        <v>156</v>
      </c>
      <c r="M176" s="122">
        <f>SUM(M161:M175)</f>
        <v>74</v>
      </c>
    </row>
    <row r="177" spans="1:13" s="128" customFormat="1" ht="14.25">
      <c r="A177" s="278"/>
      <c r="B177" s="279" t="s">
        <v>79</v>
      </c>
      <c r="C177" s="281"/>
      <c r="D177" s="126">
        <v>0</v>
      </c>
      <c r="E177" s="126">
        <v>0</v>
      </c>
      <c r="F177" s="126">
        <v>0</v>
      </c>
      <c r="G177" s="126">
        <v>0</v>
      </c>
      <c r="H177" s="126" t="s">
        <v>46</v>
      </c>
      <c r="I177" s="126" t="s">
        <v>46</v>
      </c>
      <c r="J177" s="126">
        <v>0</v>
      </c>
      <c r="K177" s="126">
        <v>0</v>
      </c>
      <c r="L177" s="126">
        <v>0</v>
      </c>
      <c r="M177" s="127">
        <v>0</v>
      </c>
    </row>
    <row r="178" spans="1:13" s="128" customFormat="1" ht="15" thickBot="1">
      <c r="A178" s="269"/>
      <c r="B178" s="270" t="s">
        <v>109</v>
      </c>
      <c r="C178" s="271"/>
      <c r="D178" s="271">
        <f>SUM(D161:D175)</f>
        <v>46</v>
      </c>
      <c r="E178" s="271">
        <f>SUM(E161:E175)</f>
        <v>14</v>
      </c>
      <c r="F178" s="271">
        <f>SUM(F161:F175)</f>
        <v>32</v>
      </c>
      <c r="G178" s="271">
        <v>0</v>
      </c>
      <c r="H178" s="271" t="s">
        <v>46</v>
      </c>
      <c r="I178" s="271" t="s">
        <v>46</v>
      </c>
      <c r="J178" s="131">
        <f>SUM(J161:J175)</f>
        <v>276</v>
      </c>
      <c r="K178" s="131">
        <f>SUM(K161:K175)</f>
        <v>120</v>
      </c>
      <c r="L178" s="131">
        <f>SUM(L161:L175)</f>
        <v>156</v>
      </c>
      <c r="M178" s="272">
        <f>SUM(M161:M175)</f>
        <v>74</v>
      </c>
    </row>
    <row r="179" spans="1:13" s="128" customFormat="1" ht="15" thickBot="1">
      <c r="A179" s="283" t="s">
        <v>63</v>
      </c>
      <c r="B179" s="148" t="s">
        <v>64</v>
      </c>
      <c r="C179" s="169"/>
      <c r="D179" s="284"/>
      <c r="E179" s="284"/>
      <c r="F179" s="284"/>
      <c r="G179" s="284"/>
      <c r="H179" s="284"/>
      <c r="I179" s="284"/>
      <c r="J179" s="169"/>
      <c r="K179" s="284"/>
      <c r="L179" s="284"/>
      <c r="M179" s="285"/>
    </row>
    <row r="180" spans="1:13" s="123" customFormat="1" ht="15" thickBot="1">
      <c r="A180" s="286" t="s">
        <v>65</v>
      </c>
      <c r="B180" s="287"/>
      <c r="C180" s="288" t="s">
        <v>46</v>
      </c>
      <c r="D180" s="289"/>
      <c r="E180" s="288"/>
      <c r="F180" s="288"/>
      <c r="G180" s="288"/>
      <c r="H180" s="288" t="s">
        <v>46</v>
      </c>
      <c r="I180" s="288" t="s">
        <v>46</v>
      </c>
      <c r="J180" s="289"/>
      <c r="K180" s="288"/>
      <c r="L180" s="288"/>
      <c r="M180" s="288"/>
    </row>
    <row r="181" spans="1:13" s="123" customFormat="1" ht="14.25">
      <c r="A181" s="423" t="s">
        <v>110</v>
      </c>
      <c r="B181" s="424"/>
      <c r="C181" s="290"/>
      <c r="D181" s="291">
        <f>SUM(D161:D167,D141:D146,D135:D136)</f>
        <v>44</v>
      </c>
      <c r="E181" s="290">
        <f>SUM(E135:E136,E141:E146,E161:E167)</f>
        <v>18</v>
      </c>
      <c r="F181" s="290">
        <f>SUM(F135:F136,F141:F146,F161:F167)</f>
        <v>26</v>
      </c>
      <c r="G181" s="290">
        <v>0</v>
      </c>
      <c r="H181" s="290" t="s">
        <v>46</v>
      </c>
      <c r="I181" s="290" t="s">
        <v>46</v>
      </c>
      <c r="J181" s="291">
        <f>SUM(J135:J136,J141:J146,J161:J167)</f>
        <v>394</v>
      </c>
      <c r="K181" s="291">
        <f>SUM(K135:K136,K141:K146,K161:K167)</f>
        <v>188</v>
      </c>
      <c r="L181" s="291">
        <f>SUM(L135:L136,L141:L146,L161:L167)</f>
        <v>206</v>
      </c>
      <c r="M181" s="292">
        <f>SUM(M135:M136,M141:M146,M161:M167)</f>
        <v>56</v>
      </c>
    </row>
    <row r="182" spans="1:13" s="123" customFormat="1" ht="15" thickBot="1">
      <c r="A182" s="418" t="s">
        <v>111</v>
      </c>
      <c r="B182" s="419"/>
      <c r="C182" s="271"/>
      <c r="D182" s="293">
        <f>SUM(D147:D152,D168:D175)</f>
        <v>41</v>
      </c>
      <c r="E182" s="271">
        <f>SUM(E147:E152,E168:E175)</f>
        <v>13.75</v>
      </c>
      <c r="F182" s="271">
        <f>SUM(F147:F152,F168:F175)</f>
        <v>27.25</v>
      </c>
      <c r="G182" s="271">
        <v>0</v>
      </c>
      <c r="H182" s="271" t="s">
        <v>46</v>
      </c>
      <c r="I182" s="271" t="s">
        <v>46</v>
      </c>
      <c r="J182" s="293">
        <f>SUM(J147:J152,J168:J175)</f>
        <v>282</v>
      </c>
      <c r="K182" s="293">
        <f>SUM(K168:K175,K147:K152)</f>
        <v>136</v>
      </c>
      <c r="L182" s="293">
        <f>SUM(L147:L152,L168:L175)</f>
        <v>146</v>
      </c>
      <c r="M182" s="272">
        <f>SUM(M147,M148,M149,M150,M151,M152,M168:M175)</f>
        <v>61.75</v>
      </c>
    </row>
    <row r="183" spans="1:13" s="123" customFormat="1" ht="14.25">
      <c r="A183" s="294"/>
      <c r="B183" s="295"/>
      <c r="C183" s="296"/>
      <c r="D183" s="296"/>
      <c r="E183" s="296"/>
      <c r="F183" s="296"/>
      <c r="G183" s="281"/>
      <c r="H183" s="281"/>
      <c r="I183" s="281"/>
      <c r="J183" s="281"/>
      <c r="K183" s="281"/>
      <c r="L183" s="281"/>
      <c r="M183" s="87"/>
    </row>
    <row r="184" spans="1:13" s="123" customFormat="1" ht="13.5" thickBot="1">
      <c r="A184" s="418" t="s">
        <v>112</v>
      </c>
      <c r="B184" s="419"/>
      <c r="C184" s="293" t="s">
        <v>46</v>
      </c>
      <c r="D184" s="293">
        <f>SUM(D176,D153,D137)</f>
        <v>85</v>
      </c>
      <c r="E184" s="293">
        <f>SUM(E181,E182)</f>
        <v>31.75</v>
      </c>
      <c r="F184" s="293">
        <f>SUM(F181,F182)</f>
        <v>53.25</v>
      </c>
      <c r="G184" s="293">
        <v>0</v>
      </c>
      <c r="H184" s="293" t="s">
        <v>46</v>
      </c>
      <c r="I184" s="293" t="s">
        <v>46</v>
      </c>
      <c r="J184" s="293">
        <f>SUM(J181,J182)</f>
        <v>676</v>
      </c>
      <c r="K184" s="293">
        <f>SUM(K181,K182)</f>
        <v>324</v>
      </c>
      <c r="L184" s="293">
        <f>SUM(L181,L182)</f>
        <v>352</v>
      </c>
      <c r="M184" s="297">
        <f>SUM(M181,M182)</f>
        <v>117.75</v>
      </c>
    </row>
    <row r="185" spans="1:13" s="123" customFormat="1" ht="5.25" customHeight="1">
      <c r="A185" s="173"/>
      <c r="B185" s="173"/>
      <c r="C185" s="173"/>
      <c r="D185" s="173"/>
      <c r="E185" s="173"/>
      <c r="F185" s="173"/>
      <c r="G185" s="173"/>
      <c r="H185" s="173"/>
      <c r="I185" s="173"/>
      <c r="J185" s="134"/>
      <c r="K185" s="134"/>
      <c r="L185" s="134"/>
      <c r="M185" s="134"/>
    </row>
    <row r="186" spans="1:13" s="128" customFormat="1" ht="3.75" customHeight="1">
      <c r="A186" s="173"/>
      <c r="B186" s="1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</row>
    <row r="187" spans="1:13" s="128" customFormat="1" ht="14.25">
      <c r="A187" s="134"/>
      <c r="B187" s="172" t="s">
        <v>67</v>
      </c>
      <c r="C187" s="134"/>
      <c r="D187" s="134"/>
      <c r="E187" s="134"/>
      <c r="F187" s="134"/>
      <c r="G187" s="273"/>
      <c r="H187" s="273"/>
      <c r="I187" s="273"/>
      <c r="J187" s="273"/>
      <c r="K187" s="273"/>
      <c r="L187" s="273"/>
      <c r="M187" s="273"/>
    </row>
    <row r="188" spans="1:13" s="128" customFormat="1" ht="14.25">
      <c r="A188" s="134"/>
      <c r="B188" s="172" t="s">
        <v>68</v>
      </c>
      <c r="C188" s="134"/>
      <c r="D188" s="134"/>
      <c r="E188" s="134"/>
      <c r="F188" s="134"/>
      <c r="G188" s="273"/>
      <c r="H188" s="273"/>
      <c r="I188" s="273"/>
      <c r="J188" s="273"/>
      <c r="K188" s="273"/>
      <c r="L188" s="273"/>
      <c r="M188" s="273"/>
    </row>
    <row r="189" spans="1:13" s="128" customFormat="1" ht="14.25">
      <c r="A189" s="134"/>
      <c r="B189" s="172" t="s">
        <v>113</v>
      </c>
      <c r="C189" s="134"/>
      <c r="D189" s="134"/>
      <c r="E189" s="134"/>
      <c r="F189" s="134" t="s">
        <v>114</v>
      </c>
      <c r="G189" s="273"/>
      <c r="H189" s="273"/>
      <c r="I189" s="273"/>
      <c r="J189" s="273"/>
      <c r="K189" s="273"/>
      <c r="L189" s="273"/>
      <c r="M189" s="273"/>
    </row>
    <row r="190" spans="1:13" s="128" customFormat="1" ht="14.25">
      <c r="A190" s="134"/>
      <c r="B190" s="172"/>
      <c r="C190" s="134"/>
      <c r="D190" s="134"/>
      <c r="E190" s="134"/>
      <c r="F190" s="134"/>
      <c r="G190" s="273"/>
      <c r="H190" s="273"/>
      <c r="I190" s="273"/>
      <c r="J190" s="273"/>
      <c r="K190" s="273"/>
      <c r="L190" s="273"/>
      <c r="M190" s="273"/>
    </row>
    <row r="191" spans="1:13" s="128" customFormat="1" ht="16.5" thickBot="1">
      <c r="A191" s="134"/>
      <c r="B191" s="425" t="s">
        <v>115</v>
      </c>
      <c r="C191" s="425"/>
      <c r="D191" s="425"/>
      <c r="E191" s="425"/>
      <c r="F191" s="134"/>
      <c r="G191" s="273"/>
      <c r="H191" s="273"/>
      <c r="I191" s="273"/>
      <c r="J191" s="273"/>
      <c r="K191" s="273"/>
      <c r="L191" s="273"/>
      <c r="M191" s="273"/>
    </row>
    <row r="192" spans="1:13" s="128" customFormat="1" ht="15" thickBot="1">
      <c r="A192" s="298" t="s">
        <v>6</v>
      </c>
      <c r="B192" s="299"/>
      <c r="C192" s="222"/>
      <c r="D192" s="426" t="s">
        <v>7</v>
      </c>
      <c r="E192" s="427"/>
      <c r="F192" s="427"/>
      <c r="G192" s="300" t="s">
        <v>8</v>
      </c>
      <c r="H192" s="301"/>
      <c r="I192" s="302"/>
      <c r="J192" s="428" t="s">
        <v>11</v>
      </c>
      <c r="K192" s="429"/>
      <c r="L192" s="429"/>
      <c r="M192" s="430"/>
    </row>
    <row r="193" spans="1:13" s="128" customFormat="1" ht="14.25">
      <c r="A193" s="298"/>
      <c r="B193" s="299" t="s">
        <v>12</v>
      </c>
      <c r="C193" s="166" t="s">
        <v>116</v>
      </c>
      <c r="D193" s="303" t="s">
        <v>14</v>
      </c>
      <c r="E193" s="300" t="s">
        <v>15</v>
      </c>
      <c r="F193" s="304" t="s">
        <v>16</v>
      </c>
      <c r="G193" s="300" t="s">
        <v>17</v>
      </c>
      <c r="H193" s="301" t="s">
        <v>117</v>
      </c>
      <c r="I193" s="305" t="s">
        <v>116</v>
      </c>
      <c r="J193" s="165" t="s">
        <v>14</v>
      </c>
      <c r="K193" s="431" t="s">
        <v>20</v>
      </c>
      <c r="L193" s="431"/>
      <c r="M193" s="306" t="s">
        <v>21</v>
      </c>
    </row>
    <row r="194" spans="1:13" s="128" customFormat="1" ht="14.25">
      <c r="A194" s="133"/>
      <c r="B194" s="289" t="s">
        <v>22</v>
      </c>
      <c r="C194" s="174"/>
      <c r="D194" s="307"/>
      <c r="E194" s="308" t="s">
        <v>23</v>
      </c>
      <c r="F194" s="309" t="s">
        <v>24</v>
      </c>
      <c r="G194" s="308" t="s">
        <v>118</v>
      </c>
      <c r="H194" s="310"/>
      <c r="I194" s="311"/>
      <c r="J194" s="308"/>
      <c r="K194" s="312" t="s">
        <v>27</v>
      </c>
      <c r="L194" s="313" t="s">
        <v>119</v>
      </c>
      <c r="M194" s="314"/>
    </row>
    <row r="195" spans="1:13" s="128" customFormat="1" ht="14.25">
      <c r="A195" s="315"/>
      <c r="B195" s="289"/>
      <c r="C195" s="273"/>
      <c r="D195" s="307"/>
      <c r="E195" s="308" t="s">
        <v>29</v>
      </c>
      <c r="F195" s="309" t="s">
        <v>30</v>
      </c>
      <c r="G195" s="308" t="s">
        <v>120</v>
      </c>
      <c r="H195" s="316"/>
      <c r="I195" s="311"/>
      <c r="J195" s="308"/>
      <c r="K195" s="316"/>
      <c r="L195" s="317"/>
      <c r="M195" s="318"/>
    </row>
    <row r="196" spans="1:13" s="128" customFormat="1" ht="14.25">
      <c r="A196" s="315"/>
      <c r="B196" s="287"/>
      <c r="C196" s="273"/>
      <c r="D196" s="307"/>
      <c r="E196" s="308" t="s">
        <v>33</v>
      </c>
      <c r="F196" s="309"/>
      <c r="G196" s="308" t="s">
        <v>34</v>
      </c>
      <c r="H196" s="310"/>
      <c r="I196" s="273"/>
      <c r="J196" s="287"/>
      <c r="K196" s="316"/>
      <c r="L196" s="287"/>
      <c r="M196" s="319"/>
    </row>
    <row r="197" spans="1:13" s="128" customFormat="1" ht="15" thickBot="1">
      <c r="A197" s="320"/>
      <c r="B197" s="321"/>
      <c r="C197" s="322"/>
      <c r="D197" s="323"/>
      <c r="E197" s="324"/>
      <c r="F197" s="325"/>
      <c r="G197" s="324"/>
      <c r="H197" s="326"/>
      <c r="I197" s="322"/>
      <c r="J197" s="321"/>
      <c r="K197" s="326"/>
      <c r="L197" s="321"/>
      <c r="M197" s="327"/>
    </row>
    <row r="198" spans="1:13" s="128" customFormat="1" ht="16.5" thickBot="1">
      <c r="A198" s="408" t="s">
        <v>121</v>
      </c>
      <c r="B198" s="420"/>
      <c r="C198" s="328" t="s">
        <v>46</v>
      </c>
      <c r="D198" s="329">
        <f>SUM(D60,D118,D184)</f>
        <v>180</v>
      </c>
      <c r="E198" s="329">
        <f>SUM(E60,E118,E184)</f>
        <v>72.5</v>
      </c>
      <c r="F198" s="329">
        <f>SUM(F60,F184,F118)</f>
        <v>107.5</v>
      </c>
      <c r="G198" s="329">
        <f>SUM(G60,G17)</f>
        <v>2</v>
      </c>
      <c r="H198" s="330" t="s">
        <v>46</v>
      </c>
      <c r="I198" s="284" t="s">
        <v>46</v>
      </c>
      <c r="J198" s="329">
        <f>SUM(J184,J118,J60)</f>
        <v>1566</v>
      </c>
      <c r="K198" s="284">
        <f>SUM(K184,K118,K60)</f>
        <v>708</v>
      </c>
      <c r="L198" s="284">
        <f>SUM(L184,L118,L60)</f>
        <v>858</v>
      </c>
      <c r="M198" s="285">
        <f>SUM(M184,M118,M60)</f>
        <v>246</v>
      </c>
    </row>
    <row r="199" spans="1:13" s="128" customFormat="1" ht="16.5" thickBot="1">
      <c r="A199" s="408" t="s">
        <v>122</v>
      </c>
      <c r="B199" s="409"/>
      <c r="C199" s="331"/>
      <c r="D199" s="322"/>
      <c r="E199" s="322"/>
      <c r="F199" s="322"/>
      <c r="G199" s="322"/>
      <c r="H199" s="322"/>
      <c r="I199" s="322"/>
      <c r="J199" s="322"/>
      <c r="K199" s="322"/>
      <c r="L199" s="322"/>
      <c r="M199" s="332"/>
    </row>
    <row r="200" spans="1:13" s="128" customFormat="1" ht="14.25">
      <c r="A200" s="133" t="s">
        <v>37</v>
      </c>
      <c r="B200" s="134" t="s">
        <v>38</v>
      </c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4"/>
    </row>
    <row r="201" spans="1:13" s="128" customFormat="1" ht="15" thickBot="1">
      <c r="A201" s="133"/>
      <c r="B201" s="134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4"/>
    </row>
    <row r="202" spans="1:13" s="123" customFormat="1" ht="13.5" thickBot="1">
      <c r="A202" s="119"/>
      <c r="B202" s="120" t="s">
        <v>45</v>
      </c>
      <c r="C202" s="121" t="s">
        <v>46</v>
      </c>
      <c r="D202" s="121">
        <f>SUM(D22,D73,D131)</f>
        <v>10</v>
      </c>
      <c r="E202" s="121">
        <f>SUM(E22,E73,E131)</f>
        <v>5</v>
      </c>
      <c r="F202" s="121">
        <f>SUM(F22,F73,F131)</f>
        <v>5</v>
      </c>
      <c r="G202" s="121">
        <v>2</v>
      </c>
      <c r="H202" s="121" t="s">
        <v>46</v>
      </c>
      <c r="I202" s="121" t="s">
        <v>46</v>
      </c>
      <c r="J202" s="121">
        <f>SUM(J22,J73,J131)</f>
        <v>150</v>
      </c>
      <c r="K202" s="121">
        <f>SUM(K22,K73,K131)</f>
        <v>0</v>
      </c>
      <c r="L202" s="121">
        <f>SUM(L22,L73,L131)</f>
        <v>150</v>
      </c>
      <c r="M202" s="122">
        <v>0</v>
      </c>
    </row>
    <row r="203" spans="1:13" s="128" customFormat="1" ht="14.25">
      <c r="A203" s="278"/>
      <c r="B203" s="279" t="s">
        <v>79</v>
      </c>
      <c r="C203" s="281" t="s">
        <v>46</v>
      </c>
      <c r="D203" s="281">
        <v>2</v>
      </c>
      <c r="E203" s="281">
        <v>1</v>
      </c>
      <c r="F203" s="281">
        <v>1</v>
      </c>
      <c r="G203" s="281">
        <v>2</v>
      </c>
      <c r="H203" s="281" t="s">
        <v>46</v>
      </c>
      <c r="I203" s="281" t="s">
        <v>46</v>
      </c>
      <c r="J203" s="333">
        <v>30</v>
      </c>
      <c r="K203" s="333">
        <v>0</v>
      </c>
      <c r="L203" s="333">
        <v>30</v>
      </c>
      <c r="M203" s="87">
        <v>0</v>
      </c>
    </row>
    <row r="204" spans="1:13" s="128" customFormat="1" ht="15" thickBot="1">
      <c r="A204" s="269"/>
      <c r="B204" s="270" t="s">
        <v>80</v>
      </c>
      <c r="C204" s="271" t="s">
        <v>46</v>
      </c>
      <c r="D204" s="271">
        <v>8</v>
      </c>
      <c r="E204" s="271">
        <v>4</v>
      </c>
      <c r="F204" s="271">
        <v>4</v>
      </c>
      <c r="G204" s="271">
        <f>SUM(D24,D75)</f>
        <v>8</v>
      </c>
      <c r="H204" s="271" t="s">
        <v>46</v>
      </c>
      <c r="I204" s="271" t="s">
        <v>46</v>
      </c>
      <c r="J204" s="334">
        <v>120</v>
      </c>
      <c r="K204" s="334">
        <v>0</v>
      </c>
      <c r="L204" s="334">
        <v>120</v>
      </c>
      <c r="M204" s="272">
        <v>0</v>
      </c>
    </row>
    <row r="205" spans="1:13" s="128" customFormat="1" ht="15" thickBot="1">
      <c r="A205" s="335" t="s">
        <v>47</v>
      </c>
      <c r="B205" s="286" t="s">
        <v>48</v>
      </c>
      <c r="C205" s="288"/>
      <c r="D205" s="289"/>
      <c r="E205" s="289"/>
      <c r="F205" s="289"/>
      <c r="G205" s="288"/>
      <c r="H205" s="288"/>
      <c r="I205" s="288"/>
      <c r="J205" s="336"/>
      <c r="K205" s="336"/>
      <c r="L205" s="336"/>
      <c r="M205" s="68"/>
    </row>
    <row r="206" spans="1:13" s="123" customFormat="1" ht="13.5" thickBot="1">
      <c r="A206" s="119"/>
      <c r="B206" s="120" t="s">
        <v>45</v>
      </c>
      <c r="C206" s="120"/>
      <c r="D206" s="121">
        <f>SUM(D31,D80,D137)</f>
        <v>32</v>
      </c>
      <c r="E206" s="121">
        <f>SUM(E31,E80,E137)</f>
        <v>13.5</v>
      </c>
      <c r="F206" s="121">
        <f>SUM(F31,F80,F137)</f>
        <v>18.5</v>
      </c>
      <c r="G206" s="121">
        <v>0</v>
      </c>
      <c r="H206" s="121" t="s">
        <v>46</v>
      </c>
      <c r="I206" s="121" t="s">
        <v>46</v>
      </c>
      <c r="J206" s="121">
        <f>SUM(J31,J80,J137)</f>
        <v>304</v>
      </c>
      <c r="K206" s="121">
        <f>SUM(K31,K137,K80)</f>
        <v>164</v>
      </c>
      <c r="L206" s="121">
        <f>SUM(L31,L80,L137)</f>
        <v>140</v>
      </c>
      <c r="M206" s="122">
        <f>SUM(M31,M80,M137)</f>
        <v>33.5</v>
      </c>
    </row>
    <row r="207" spans="1:13" s="128" customFormat="1" ht="14.25">
      <c r="A207" s="278"/>
      <c r="B207" s="279" t="s">
        <v>79</v>
      </c>
      <c r="C207" s="281" t="s">
        <v>46</v>
      </c>
      <c r="D207" s="281">
        <v>0</v>
      </c>
      <c r="E207" s="281">
        <v>0</v>
      </c>
      <c r="F207" s="281">
        <v>0</v>
      </c>
      <c r="G207" s="281">
        <v>0</v>
      </c>
      <c r="H207" s="281" t="s">
        <v>46</v>
      </c>
      <c r="I207" s="281" t="s">
        <v>46</v>
      </c>
      <c r="J207" s="337">
        <v>0</v>
      </c>
      <c r="K207" s="337">
        <v>0</v>
      </c>
      <c r="L207" s="337">
        <v>0</v>
      </c>
      <c r="M207" s="87">
        <v>0</v>
      </c>
    </row>
    <row r="208" spans="1:13" s="128" customFormat="1" ht="14.25">
      <c r="A208" s="338"/>
      <c r="B208" s="339" t="s">
        <v>80</v>
      </c>
      <c r="C208" s="340" t="s">
        <v>46</v>
      </c>
      <c r="D208" s="340">
        <v>0</v>
      </c>
      <c r="E208" s="340">
        <v>0</v>
      </c>
      <c r="F208" s="340">
        <v>0</v>
      </c>
      <c r="G208" s="340">
        <v>0</v>
      </c>
      <c r="H208" s="340" t="s">
        <v>46</v>
      </c>
      <c r="I208" s="340" t="s">
        <v>46</v>
      </c>
      <c r="J208" s="341">
        <v>0</v>
      </c>
      <c r="K208" s="341">
        <v>0</v>
      </c>
      <c r="L208" s="341">
        <v>0</v>
      </c>
      <c r="M208" s="79">
        <v>0</v>
      </c>
    </row>
    <row r="209" spans="1:13" s="128" customFormat="1" ht="15" thickBot="1">
      <c r="A209" s="342" t="s">
        <v>51</v>
      </c>
      <c r="B209" s="343" t="s">
        <v>52</v>
      </c>
      <c r="C209" s="62"/>
      <c r="D209" s="344"/>
      <c r="E209" s="344"/>
      <c r="F209" s="344"/>
      <c r="G209" s="62"/>
      <c r="H209" s="62"/>
      <c r="I209" s="62"/>
      <c r="J209" s="345"/>
      <c r="K209" s="345"/>
      <c r="L209" s="345"/>
      <c r="M209" s="63"/>
    </row>
    <row r="210" spans="1:13" s="123" customFormat="1" ht="13.5" thickBot="1">
      <c r="A210" s="119"/>
      <c r="B210" s="120" t="s">
        <v>45</v>
      </c>
      <c r="C210" s="120"/>
      <c r="D210" s="121">
        <f>SUM(D39,D95,D153)</f>
        <v>67.5</v>
      </c>
      <c r="E210" s="121">
        <f>SUM(E39,E95,E153)</f>
        <v>31</v>
      </c>
      <c r="F210" s="121">
        <f>SUM(F39,F95,F153)</f>
        <v>36.5</v>
      </c>
      <c r="G210" s="121">
        <v>0</v>
      </c>
      <c r="H210" s="121" t="s">
        <v>46</v>
      </c>
      <c r="I210" s="121" t="s">
        <v>46</v>
      </c>
      <c r="J210" s="121">
        <f>SUM(J39,J95,J153)</f>
        <v>668</v>
      </c>
      <c r="K210" s="121">
        <f>SUM(K39,K95,K153)</f>
        <v>334</v>
      </c>
      <c r="L210" s="121">
        <f>SUM(L39,L95,L153)</f>
        <v>334</v>
      </c>
      <c r="M210" s="122">
        <f>SUM(M39,M95,M153)</f>
        <v>107</v>
      </c>
    </row>
    <row r="211" spans="1:13" s="128" customFormat="1" ht="14.25">
      <c r="A211" s="278"/>
      <c r="B211" s="279" t="s">
        <v>79</v>
      </c>
      <c r="C211" s="281" t="s">
        <v>46</v>
      </c>
      <c r="D211" s="281">
        <v>0</v>
      </c>
      <c r="E211" s="281">
        <v>0</v>
      </c>
      <c r="F211" s="281">
        <v>0</v>
      </c>
      <c r="G211" s="281">
        <v>0</v>
      </c>
      <c r="H211" s="281" t="s">
        <v>46</v>
      </c>
      <c r="I211" s="281" t="s">
        <v>46</v>
      </c>
      <c r="J211" s="337">
        <v>0</v>
      </c>
      <c r="K211" s="337">
        <v>0</v>
      </c>
      <c r="L211" s="337">
        <v>0</v>
      </c>
      <c r="M211" s="87">
        <v>0</v>
      </c>
    </row>
    <row r="212" spans="1:13" s="128" customFormat="1" ht="14.25">
      <c r="A212" s="338"/>
      <c r="B212" s="339" t="s">
        <v>80</v>
      </c>
      <c r="C212" s="340" t="s">
        <v>46</v>
      </c>
      <c r="D212" s="340">
        <v>0</v>
      </c>
      <c r="E212" s="340">
        <v>0</v>
      </c>
      <c r="F212" s="340">
        <v>0</v>
      </c>
      <c r="G212" s="340">
        <v>0</v>
      </c>
      <c r="H212" s="340" t="s">
        <v>46</v>
      </c>
      <c r="I212" s="340" t="s">
        <v>46</v>
      </c>
      <c r="J212" s="341">
        <v>0</v>
      </c>
      <c r="K212" s="341">
        <v>0</v>
      </c>
      <c r="L212" s="341">
        <v>0</v>
      </c>
      <c r="M212" s="79">
        <v>0</v>
      </c>
    </row>
    <row r="213" spans="1:13" s="128" customFormat="1" ht="15" thickBot="1">
      <c r="A213" s="342" t="s">
        <v>55</v>
      </c>
      <c r="B213" s="343" t="s">
        <v>56</v>
      </c>
      <c r="C213" s="62"/>
      <c r="D213" s="344"/>
      <c r="E213" s="344"/>
      <c r="F213" s="344"/>
      <c r="G213" s="62"/>
      <c r="H213" s="62"/>
      <c r="I213" s="62"/>
      <c r="J213" s="345"/>
      <c r="K213" s="345"/>
      <c r="L213" s="345"/>
      <c r="M213" s="63"/>
    </row>
    <row r="214" spans="1:13" s="123" customFormat="1" ht="13.5" thickBot="1">
      <c r="A214" s="119"/>
      <c r="B214" s="120" t="s">
        <v>45</v>
      </c>
      <c r="C214" s="120"/>
      <c r="D214" s="121">
        <f>SUM(D47,D103,D157)</f>
        <v>20</v>
      </c>
      <c r="E214" s="121">
        <f>SUM(E47,E103,E157)</f>
        <v>7.5</v>
      </c>
      <c r="F214" s="121">
        <f>SUM(F47,F103,F157)</f>
        <v>12.5</v>
      </c>
      <c r="G214" s="121">
        <v>0</v>
      </c>
      <c r="H214" s="121" t="s">
        <v>46</v>
      </c>
      <c r="I214" s="121" t="s">
        <v>46</v>
      </c>
      <c r="J214" s="121">
        <f>SUM(J47,J103,J157)</f>
        <v>156</v>
      </c>
      <c r="K214" s="121">
        <f>SUM(K47,K103,K157)</f>
        <v>78</v>
      </c>
      <c r="L214" s="121">
        <f>SUM(L47,L103,L157)</f>
        <v>78</v>
      </c>
      <c r="M214" s="122">
        <f>SUM(M47,M103,M157)</f>
        <v>31.5</v>
      </c>
    </row>
    <row r="215" spans="1:13" s="128" customFormat="1" ht="14.25">
      <c r="A215" s="278"/>
      <c r="B215" s="279" t="s">
        <v>79</v>
      </c>
      <c r="C215" s="281" t="s">
        <v>46</v>
      </c>
      <c r="D215" s="281">
        <v>0</v>
      </c>
      <c r="E215" s="281">
        <v>0</v>
      </c>
      <c r="F215" s="281">
        <v>0</v>
      </c>
      <c r="G215" s="281">
        <v>0</v>
      </c>
      <c r="H215" s="281" t="s">
        <v>46</v>
      </c>
      <c r="I215" s="281" t="s">
        <v>46</v>
      </c>
      <c r="J215" s="333">
        <v>0</v>
      </c>
      <c r="K215" s="333">
        <v>0</v>
      </c>
      <c r="L215" s="333">
        <v>0</v>
      </c>
      <c r="M215" s="87">
        <v>0</v>
      </c>
    </row>
    <row r="216" spans="1:13" s="128" customFormat="1" ht="14.25">
      <c r="A216" s="338"/>
      <c r="B216" s="339" t="s">
        <v>80</v>
      </c>
      <c r="C216" s="346"/>
      <c r="D216" s="340">
        <v>2</v>
      </c>
      <c r="E216" s="340">
        <f>SUM(E105)</f>
        <v>0.5</v>
      </c>
      <c r="F216" s="340">
        <f>SUM(F105)</f>
        <v>1.5</v>
      </c>
      <c r="G216" s="340">
        <v>0</v>
      </c>
      <c r="H216" s="340" t="s">
        <v>46</v>
      </c>
      <c r="I216" s="340" t="s">
        <v>46</v>
      </c>
      <c r="J216" s="341">
        <v>10</v>
      </c>
      <c r="K216" s="341">
        <v>10</v>
      </c>
      <c r="L216" s="341">
        <v>0</v>
      </c>
      <c r="M216" s="79">
        <v>2.5</v>
      </c>
    </row>
    <row r="217" spans="1:13" s="128" customFormat="1" ht="15" thickBot="1">
      <c r="A217" s="342" t="s">
        <v>61</v>
      </c>
      <c r="B217" s="343" t="s">
        <v>62</v>
      </c>
      <c r="C217" s="62"/>
      <c r="D217" s="62"/>
      <c r="E217" s="62"/>
      <c r="F217" s="62"/>
      <c r="G217" s="62"/>
      <c r="H217" s="62"/>
      <c r="I217" s="62"/>
      <c r="J217" s="345"/>
      <c r="K217" s="345"/>
      <c r="L217" s="345"/>
      <c r="M217" s="63"/>
    </row>
    <row r="218" spans="1:13" s="123" customFormat="1" ht="13.5" thickBot="1">
      <c r="A218" s="119"/>
      <c r="B218" s="120" t="s">
        <v>45</v>
      </c>
      <c r="C218" s="120"/>
      <c r="D218" s="121">
        <f>SUM(D51,D107,D176)</f>
        <v>46</v>
      </c>
      <c r="E218" s="121">
        <f>SUM(E51,E107,E176)</f>
        <v>14</v>
      </c>
      <c r="F218" s="121">
        <f>SUM(F51,F107,F176)</f>
        <v>32</v>
      </c>
      <c r="G218" s="121">
        <v>0</v>
      </c>
      <c r="H218" s="121" t="s">
        <v>46</v>
      </c>
      <c r="I218" s="121" t="s">
        <v>46</v>
      </c>
      <c r="J218" s="121">
        <f>SUM(J51,J107,J176)</f>
        <v>276</v>
      </c>
      <c r="K218" s="121">
        <f>SUM(K51,K107,K176)</f>
        <v>120</v>
      </c>
      <c r="L218" s="121">
        <f>SUM(L51,L107,L176)</f>
        <v>156</v>
      </c>
      <c r="M218" s="122">
        <f>SUM(M51,M107,M176)</f>
        <v>74</v>
      </c>
    </row>
    <row r="219" spans="1:13" s="128" customFormat="1" ht="14.25">
      <c r="A219" s="278"/>
      <c r="B219" s="279" t="s">
        <v>79</v>
      </c>
      <c r="C219" s="281" t="s">
        <v>46</v>
      </c>
      <c r="D219" s="281">
        <v>0</v>
      </c>
      <c r="E219" s="281">
        <v>0</v>
      </c>
      <c r="F219" s="281">
        <v>0</v>
      </c>
      <c r="G219" s="281">
        <v>0</v>
      </c>
      <c r="H219" s="281" t="s">
        <v>46</v>
      </c>
      <c r="I219" s="281" t="s">
        <v>46</v>
      </c>
      <c r="J219" s="347">
        <v>0</v>
      </c>
      <c r="K219" s="347">
        <v>0</v>
      </c>
      <c r="L219" s="347">
        <v>0</v>
      </c>
      <c r="M219" s="87">
        <v>0</v>
      </c>
    </row>
    <row r="220" spans="1:13" s="128" customFormat="1" ht="15" thickBot="1">
      <c r="A220" s="61"/>
      <c r="B220" s="348" t="s">
        <v>80</v>
      </c>
      <c r="C220" s="62" t="s">
        <v>46</v>
      </c>
      <c r="D220" s="62">
        <v>46</v>
      </c>
      <c r="E220" s="62">
        <f>SUM(E51,E107,E176)</f>
        <v>14</v>
      </c>
      <c r="F220" s="62">
        <f>SUM(F51,F107,F176)</f>
        <v>32</v>
      </c>
      <c r="G220" s="62">
        <v>0</v>
      </c>
      <c r="H220" s="62" t="s">
        <v>46</v>
      </c>
      <c r="I220" s="62" t="s">
        <v>46</v>
      </c>
      <c r="J220" s="117">
        <v>276</v>
      </c>
      <c r="K220" s="117">
        <v>120</v>
      </c>
      <c r="L220" s="117">
        <v>156</v>
      </c>
      <c r="M220" s="63">
        <f>SUM(M51,M107,M176)</f>
        <v>74</v>
      </c>
    </row>
    <row r="221" spans="1:13" s="128" customFormat="1" ht="15" thickBot="1">
      <c r="A221" s="119" t="s">
        <v>63</v>
      </c>
      <c r="B221" s="120" t="s">
        <v>123</v>
      </c>
      <c r="C221" s="330"/>
      <c r="D221" s="330"/>
      <c r="E221" s="330"/>
      <c r="F221" s="330"/>
      <c r="G221" s="330"/>
      <c r="H221" s="330"/>
      <c r="I221" s="330"/>
      <c r="J221" s="330"/>
      <c r="K221" s="330"/>
      <c r="L221" s="330"/>
      <c r="M221" s="349"/>
    </row>
    <row r="222" spans="1:13" s="128" customFormat="1" ht="14.25">
      <c r="A222" s="278">
        <v>1</v>
      </c>
      <c r="B222" s="279" t="s">
        <v>124</v>
      </c>
      <c r="C222" s="281" t="s">
        <v>46</v>
      </c>
      <c r="D222" s="281">
        <v>0.25</v>
      </c>
      <c r="E222" s="126" t="s">
        <v>125</v>
      </c>
      <c r="F222" s="281">
        <v>0</v>
      </c>
      <c r="G222" s="281">
        <v>0</v>
      </c>
      <c r="H222" s="281" t="s">
        <v>46</v>
      </c>
      <c r="I222" s="281" t="s">
        <v>46</v>
      </c>
      <c r="J222" s="281">
        <v>2</v>
      </c>
      <c r="K222" s="281">
        <v>2</v>
      </c>
      <c r="L222" s="281">
        <v>0</v>
      </c>
      <c r="M222" s="87">
        <v>0</v>
      </c>
    </row>
    <row r="223" spans="1:13" s="128" customFormat="1" ht="14.25">
      <c r="A223" s="338">
        <v>2</v>
      </c>
      <c r="B223" s="346" t="s">
        <v>126</v>
      </c>
      <c r="C223" s="340" t="s">
        <v>46</v>
      </c>
      <c r="D223" s="340">
        <v>0.25</v>
      </c>
      <c r="E223" s="112" t="s">
        <v>125</v>
      </c>
      <c r="F223" s="340">
        <v>0</v>
      </c>
      <c r="G223" s="340">
        <v>0</v>
      </c>
      <c r="H223" s="340" t="s">
        <v>46</v>
      </c>
      <c r="I223" s="340" t="s">
        <v>46</v>
      </c>
      <c r="J223" s="340">
        <v>2</v>
      </c>
      <c r="K223" s="340">
        <v>2</v>
      </c>
      <c r="L223" s="340">
        <v>0</v>
      </c>
      <c r="M223" s="79">
        <v>0</v>
      </c>
    </row>
    <row r="224" spans="1:13" s="128" customFormat="1" ht="14.25">
      <c r="A224" s="338">
        <v>3</v>
      </c>
      <c r="B224" s="346" t="s">
        <v>127</v>
      </c>
      <c r="C224" s="340" t="s">
        <v>46</v>
      </c>
      <c r="D224" s="340">
        <v>0.5</v>
      </c>
      <c r="E224" s="340">
        <v>0.5</v>
      </c>
      <c r="F224" s="340">
        <v>0</v>
      </c>
      <c r="G224" s="340">
        <v>0</v>
      </c>
      <c r="H224" s="340" t="s">
        <v>46</v>
      </c>
      <c r="I224" s="340" t="s">
        <v>46</v>
      </c>
      <c r="J224" s="340">
        <v>4</v>
      </c>
      <c r="K224" s="340">
        <v>4</v>
      </c>
      <c r="L224" s="340">
        <v>0</v>
      </c>
      <c r="M224" s="79">
        <v>0</v>
      </c>
    </row>
    <row r="225" spans="1:16" s="128" customFormat="1" ht="29.25" thickBot="1">
      <c r="A225" s="61">
        <v>4</v>
      </c>
      <c r="B225" s="350" t="s">
        <v>179</v>
      </c>
      <c r="C225" s="62" t="s">
        <v>46</v>
      </c>
      <c r="D225" s="62">
        <v>0.5</v>
      </c>
      <c r="E225" s="62">
        <v>0.5</v>
      </c>
      <c r="F225" s="62">
        <v>0</v>
      </c>
      <c r="G225" s="62">
        <v>0</v>
      </c>
      <c r="H225" s="62" t="s">
        <v>46</v>
      </c>
      <c r="I225" s="62" t="s">
        <v>46</v>
      </c>
      <c r="J225" s="62">
        <v>4</v>
      </c>
      <c r="K225" s="62">
        <v>4</v>
      </c>
      <c r="L225" s="62">
        <v>0</v>
      </c>
      <c r="M225" s="63">
        <v>0</v>
      </c>
    </row>
    <row r="226" spans="1:16" s="128" customFormat="1" ht="15" thickBot="1">
      <c r="A226" s="119" t="s">
        <v>65</v>
      </c>
      <c r="B226" s="351"/>
      <c r="C226" s="330"/>
      <c r="D226" s="330">
        <v>3</v>
      </c>
      <c r="E226" s="330">
        <v>0</v>
      </c>
      <c r="F226" s="330">
        <v>3</v>
      </c>
      <c r="G226" s="330">
        <v>3</v>
      </c>
      <c r="H226" s="330"/>
      <c r="I226" s="330"/>
      <c r="J226" s="330">
        <v>160</v>
      </c>
      <c r="K226" s="330">
        <v>0</v>
      </c>
      <c r="L226" s="330">
        <v>0</v>
      </c>
      <c r="M226" s="349">
        <v>160</v>
      </c>
    </row>
    <row r="227" spans="1:16" s="128" customFormat="1" ht="15" thickBot="1">
      <c r="A227" s="123"/>
      <c r="B227" s="123"/>
      <c r="C227" s="65"/>
      <c r="D227" s="352"/>
      <c r="E227" s="352"/>
      <c r="F227" s="352"/>
      <c r="G227" s="352"/>
      <c r="H227" s="352"/>
      <c r="I227" s="352"/>
      <c r="J227" s="352"/>
      <c r="K227" s="352"/>
      <c r="L227" s="352"/>
      <c r="M227" s="352"/>
    </row>
    <row r="228" spans="1:16" s="128" customFormat="1" ht="14.25">
      <c r="A228" s="353" t="s">
        <v>37</v>
      </c>
      <c r="B228" s="354" t="s">
        <v>128</v>
      </c>
      <c r="C228" s="355"/>
      <c r="D228" s="401" t="s">
        <v>129</v>
      </c>
      <c r="E228" s="402"/>
      <c r="F228" s="403" t="s">
        <v>130</v>
      </c>
      <c r="G228" s="404"/>
      <c r="H228" s="134"/>
      <c r="I228" s="356" t="s">
        <v>47</v>
      </c>
      <c r="J228" s="357" t="s">
        <v>131</v>
      </c>
      <c r="K228" s="358"/>
      <c r="L228" s="358"/>
      <c r="M228" s="359"/>
      <c r="N228" s="123"/>
      <c r="O228" s="123"/>
      <c r="P228" s="123"/>
    </row>
    <row r="229" spans="1:16" s="128" customFormat="1" ht="14.25">
      <c r="A229" s="360"/>
      <c r="B229" s="361" t="s">
        <v>132</v>
      </c>
      <c r="C229" s="65"/>
      <c r="D229" s="362" t="s">
        <v>8</v>
      </c>
      <c r="E229" s="363" t="s">
        <v>133</v>
      </c>
      <c r="F229" s="364" t="s">
        <v>8</v>
      </c>
      <c r="G229" s="277" t="s">
        <v>133</v>
      </c>
      <c r="H229" s="273"/>
      <c r="I229" s="315"/>
      <c r="J229" s="365" t="s">
        <v>134</v>
      </c>
      <c r="K229" s="311"/>
      <c r="L229" s="311"/>
      <c r="M229" s="366" t="s">
        <v>133</v>
      </c>
      <c r="O229" s="367"/>
      <c r="P229" s="367"/>
    </row>
    <row r="230" spans="1:16" s="128" customFormat="1" ht="15" thickBot="1">
      <c r="A230" s="368"/>
      <c r="B230" s="369" t="s">
        <v>135</v>
      </c>
      <c r="C230" s="370"/>
      <c r="D230" s="371"/>
      <c r="E230" s="372"/>
      <c r="F230" s="67"/>
      <c r="G230" s="373"/>
      <c r="H230" s="273"/>
      <c r="I230" s="315"/>
      <c r="J230" s="374" t="s">
        <v>136</v>
      </c>
      <c r="K230" s="375"/>
      <c r="L230" s="375"/>
      <c r="M230" s="319"/>
      <c r="O230" s="123"/>
      <c r="P230" s="123"/>
    </row>
    <row r="231" spans="1:16" s="128" customFormat="1" ht="14.25">
      <c r="A231" s="376"/>
      <c r="B231" s="401" t="s">
        <v>137</v>
      </c>
      <c r="C231" s="407"/>
      <c r="D231" s="290">
        <f>SUM(D60,D118,D184)</f>
        <v>180</v>
      </c>
      <c r="E231" s="377">
        <v>100</v>
      </c>
      <c r="F231" s="376">
        <v>4512.5</v>
      </c>
      <c r="G231" s="292">
        <v>100</v>
      </c>
      <c r="H231" s="273"/>
      <c r="I231" s="405" t="s">
        <v>138</v>
      </c>
      <c r="J231" s="406"/>
      <c r="K231" s="406"/>
      <c r="L231" s="406"/>
      <c r="M231" s="378"/>
    </row>
    <row r="232" spans="1:16" s="128" customFormat="1" ht="15" thickBot="1">
      <c r="A232" s="90">
        <v>1</v>
      </c>
      <c r="B232" s="386" t="s">
        <v>139</v>
      </c>
      <c r="C232" s="387"/>
      <c r="D232" s="66"/>
      <c r="E232" s="66"/>
      <c r="F232" s="67" t="s">
        <v>177</v>
      </c>
      <c r="G232" s="68"/>
      <c r="H232" s="273"/>
      <c r="I232" s="61">
        <v>1</v>
      </c>
      <c r="J232" s="135" t="s">
        <v>140</v>
      </c>
      <c r="K232" s="273"/>
      <c r="L232" s="273"/>
      <c r="M232" s="68">
        <v>100</v>
      </c>
    </row>
    <row r="233" spans="1:16" s="128" customFormat="1" ht="14.25">
      <c r="A233" s="73"/>
      <c r="B233" s="69" t="s">
        <v>141</v>
      </c>
      <c r="C233" s="70"/>
      <c r="D233" s="71">
        <f>SUM(E198)</f>
        <v>72.5</v>
      </c>
      <c r="E233" s="72">
        <f>D233/D231*100</f>
        <v>40.277777777777779</v>
      </c>
      <c r="F233" s="73">
        <f>SUM(J198,M198)</f>
        <v>1812</v>
      </c>
      <c r="G233" s="74">
        <f>F233/F231*100</f>
        <v>40.155124653739612</v>
      </c>
      <c r="H233" s="273"/>
      <c r="I233" s="379"/>
      <c r="J233" s="273"/>
      <c r="K233" s="273"/>
      <c r="L233" s="273"/>
      <c r="M233" s="319"/>
    </row>
    <row r="234" spans="1:16" s="128" customFormat="1" ht="14.25">
      <c r="A234" s="380">
        <v>2</v>
      </c>
      <c r="B234" s="75" t="s">
        <v>142</v>
      </c>
      <c r="C234" s="76"/>
      <c r="D234" s="77">
        <v>32</v>
      </c>
      <c r="E234" s="77">
        <v>17.77</v>
      </c>
      <c r="F234" s="78">
        <v>30</v>
      </c>
      <c r="G234" s="79">
        <v>6.7</v>
      </c>
      <c r="H234" s="273"/>
      <c r="I234" s="379" t="s">
        <v>143</v>
      </c>
      <c r="J234" s="273"/>
      <c r="K234" s="273"/>
      <c r="L234" s="273"/>
      <c r="M234" s="319"/>
    </row>
    <row r="235" spans="1:16" s="128" customFormat="1" ht="14.25">
      <c r="A235" s="84">
        <v>3</v>
      </c>
      <c r="B235" s="80" t="s">
        <v>144</v>
      </c>
      <c r="C235" s="81"/>
      <c r="D235" s="82">
        <v>2</v>
      </c>
      <c r="E235" s="83">
        <f>D235/D231*100</f>
        <v>1.1111111111111112</v>
      </c>
      <c r="F235" s="84">
        <v>30</v>
      </c>
      <c r="G235" s="85">
        <f>F235/F231*100</f>
        <v>0.66481994459833793</v>
      </c>
      <c r="H235" s="273"/>
      <c r="I235" s="379"/>
      <c r="J235" s="395"/>
      <c r="K235" s="396"/>
      <c r="L235" s="396"/>
      <c r="M235" s="319"/>
    </row>
    <row r="236" spans="1:16" s="128" customFormat="1" ht="14.25">
      <c r="A236" s="73"/>
      <c r="B236" s="69" t="s">
        <v>145</v>
      </c>
      <c r="C236" s="70"/>
      <c r="D236" s="86"/>
      <c r="E236" s="86"/>
      <c r="F236" s="73"/>
      <c r="G236" s="87"/>
      <c r="H236" s="273"/>
      <c r="I236" s="379"/>
      <c r="J236" s="395"/>
      <c r="K236" s="396"/>
      <c r="L236" s="396"/>
      <c r="M236" s="319"/>
    </row>
    <row r="237" spans="1:16" s="128" customFormat="1" ht="14.25">
      <c r="A237" s="84">
        <v>4</v>
      </c>
      <c r="B237" s="80" t="s">
        <v>146</v>
      </c>
      <c r="C237" s="81"/>
      <c r="D237" s="82">
        <v>1.5</v>
      </c>
      <c r="E237" s="82">
        <v>1.25</v>
      </c>
      <c r="F237" s="84">
        <v>12</v>
      </c>
      <c r="G237" s="63">
        <v>0.4</v>
      </c>
      <c r="H237" s="273"/>
      <c r="I237" s="379"/>
      <c r="J237" s="395"/>
      <c r="K237" s="396"/>
      <c r="L237" s="396"/>
      <c r="M237" s="319"/>
    </row>
    <row r="238" spans="1:16" s="128" customFormat="1" ht="14.25">
      <c r="A238" s="73"/>
      <c r="B238" s="69" t="s">
        <v>147</v>
      </c>
      <c r="C238" s="70"/>
      <c r="D238" s="86"/>
      <c r="E238" s="86"/>
      <c r="F238" s="73"/>
      <c r="G238" s="87"/>
      <c r="H238" s="273"/>
      <c r="I238" s="379"/>
      <c r="J238" s="395"/>
      <c r="K238" s="396"/>
      <c r="L238" s="396"/>
      <c r="M238" s="319"/>
    </row>
    <row r="239" spans="1:16" s="128" customFormat="1" ht="28.5">
      <c r="A239" s="78">
        <v>5</v>
      </c>
      <c r="B239" s="100" t="s">
        <v>148</v>
      </c>
      <c r="C239" s="76"/>
      <c r="D239" s="77">
        <v>56</v>
      </c>
      <c r="E239" s="88">
        <f>D239/D231*100</f>
        <v>31.111111111111111</v>
      </c>
      <c r="F239" s="78">
        <f>SUM(J220,J216,J204)</f>
        <v>406</v>
      </c>
      <c r="G239" s="89">
        <f>F239/F231*100</f>
        <v>8.9972299168975081</v>
      </c>
      <c r="H239" s="273"/>
      <c r="I239" s="379"/>
      <c r="J239" s="395"/>
      <c r="K239" s="396"/>
      <c r="L239" s="396"/>
      <c r="M239" s="319"/>
    </row>
    <row r="240" spans="1:16" s="128" customFormat="1" ht="14.25">
      <c r="A240" s="78">
        <v>6</v>
      </c>
      <c r="B240" s="75" t="s">
        <v>149</v>
      </c>
      <c r="C240" s="76"/>
      <c r="D240" s="77">
        <v>3</v>
      </c>
      <c r="E240" s="88">
        <f>D240/D231*100</f>
        <v>1.6666666666666667</v>
      </c>
      <c r="F240" s="78">
        <v>160</v>
      </c>
      <c r="G240" s="89">
        <f>F240/F231*100</f>
        <v>3.5457063711911361</v>
      </c>
      <c r="H240" s="352"/>
      <c r="I240" s="278"/>
      <c r="J240" s="397"/>
      <c r="K240" s="398"/>
      <c r="L240" s="398"/>
      <c r="M240" s="381"/>
    </row>
    <row r="241" spans="1:13" s="128" customFormat="1" ht="15.75" customHeight="1" thickBot="1">
      <c r="A241" s="90">
        <v>7</v>
      </c>
      <c r="B241" s="80" t="s">
        <v>150</v>
      </c>
      <c r="C241" s="81"/>
      <c r="D241" s="66">
        <v>0</v>
      </c>
      <c r="E241" s="66">
        <v>0</v>
      </c>
      <c r="F241" s="90">
        <v>0</v>
      </c>
      <c r="G241" s="91">
        <v>0</v>
      </c>
      <c r="H241" s="352"/>
      <c r="I241" s="399" t="s">
        <v>151</v>
      </c>
      <c r="J241" s="400"/>
      <c r="K241" s="400"/>
      <c r="L241" s="400"/>
      <c r="M241" s="327"/>
    </row>
    <row r="242" spans="1:13" s="128" customFormat="1" ht="13.5" customHeight="1">
      <c r="A242" s="382">
        <v>8</v>
      </c>
      <c r="B242" s="412" t="s">
        <v>188</v>
      </c>
      <c r="C242" s="413"/>
      <c r="D242" s="92">
        <v>8</v>
      </c>
      <c r="E242" s="93">
        <v>4.4400000000000004</v>
      </c>
      <c r="F242" s="94">
        <v>120</v>
      </c>
      <c r="G242" s="95">
        <v>2.65</v>
      </c>
      <c r="H242" s="383"/>
      <c r="I242" s="383"/>
      <c r="J242" s="383"/>
      <c r="K242" s="383"/>
      <c r="L242" s="383"/>
      <c r="M242" s="383"/>
    </row>
    <row r="243" spans="1:13" s="128" customFormat="1" ht="27.75" customHeight="1" thickBot="1">
      <c r="A243" s="64">
        <v>9</v>
      </c>
      <c r="B243" s="414" t="s">
        <v>189</v>
      </c>
      <c r="C243" s="415"/>
      <c r="D243" s="96">
        <v>0</v>
      </c>
      <c r="E243" s="97">
        <v>0</v>
      </c>
      <c r="F243" s="98">
        <v>0</v>
      </c>
      <c r="G243" s="99">
        <v>0</v>
      </c>
      <c r="H243" s="383"/>
      <c r="I243" s="383"/>
      <c r="J243" s="383"/>
      <c r="K243" s="383"/>
      <c r="L243" s="383"/>
      <c r="M243" s="383"/>
    </row>
    <row r="244" spans="1:13" s="153" customFormat="1" ht="14.25" hidden="1">
      <c r="A244" s="383"/>
      <c r="B244" s="383"/>
      <c r="C244" s="383"/>
      <c r="D244" s="383"/>
      <c r="E244" s="383"/>
      <c r="F244" s="383"/>
      <c r="G244" s="383"/>
      <c r="H244" s="383"/>
      <c r="I244" s="383"/>
      <c r="J244" s="383"/>
      <c r="K244" s="383"/>
      <c r="L244" s="383"/>
      <c r="M244" s="383"/>
    </row>
    <row r="245" spans="1:13" s="153" customFormat="1" ht="14.25">
      <c r="A245" s="383"/>
      <c r="B245" s="383"/>
      <c r="C245" s="383"/>
      <c r="D245" s="383"/>
      <c r="E245" s="383"/>
      <c r="F245" s="383"/>
      <c r="G245" s="383"/>
      <c r="H245" s="383"/>
      <c r="I245" s="383"/>
      <c r="J245" s="383"/>
      <c r="K245" s="383"/>
      <c r="L245" s="383"/>
      <c r="M245" s="383"/>
    </row>
    <row r="246" spans="1:13" s="128" customFormat="1" ht="0.75" customHeight="1">
      <c r="A246" s="352"/>
      <c r="B246" s="384" t="s">
        <v>152</v>
      </c>
      <c r="C246" s="384"/>
      <c r="D246" s="384"/>
      <c r="E246" s="384"/>
      <c r="F246" s="384"/>
      <c r="G246" s="384"/>
      <c r="H246" s="352"/>
      <c r="I246" s="352"/>
      <c r="J246" s="352"/>
      <c r="K246" s="352"/>
      <c r="L246" s="352"/>
      <c r="M246" s="352"/>
    </row>
    <row r="247" spans="1:13" s="128" customFormat="1" ht="0.75" customHeight="1">
      <c r="A247" s="352"/>
      <c r="B247" s="384"/>
      <c r="C247" s="384"/>
      <c r="D247" s="384"/>
      <c r="E247" s="384"/>
      <c r="F247" s="384"/>
      <c r="G247" s="384"/>
      <c r="H247" s="352"/>
      <c r="I247" s="352"/>
      <c r="J247" s="352"/>
      <c r="K247" s="352"/>
      <c r="L247" s="352"/>
      <c r="M247" s="352"/>
    </row>
    <row r="248" spans="1:13" s="391" customFormat="1" ht="15">
      <c r="A248" s="352"/>
      <c r="B248" s="390" t="s">
        <v>182</v>
      </c>
      <c r="C248" s="352"/>
      <c r="D248" s="352"/>
      <c r="E248" s="352"/>
      <c r="F248" s="352"/>
      <c r="G248" s="352"/>
      <c r="H248" s="352"/>
      <c r="I248" s="352"/>
      <c r="J248" s="352"/>
      <c r="K248" s="352"/>
      <c r="L248" s="352"/>
      <c r="M248" s="352"/>
    </row>
    <row r="249" spans="1:13" s="128" customFormat="1" ht="9" customHeight="1">
      <c r="A249" s="352"/>
      <c r="B249" s="352"/>
      <c r="C249" s="352"/>
      <c r="D249" s="352"/>
      <c r="E249" s="352"/>
      <c r="F249" s="352"/>
      <c r="G249" s="352"/>
      <c r="H249" s="352"/>
      <c r="I249" s="352"/>
      <c r="J249" s="352"/>
      <c r="K249" s="352"/>
      <c r="L249" s="352"/>
      <c r="M249" s="352"/>
    </row>
    <row r="250" spans="1:13" s="389" customFormat="1" ht="12.75">
      <c r="A250" s="388"/>
      <c r="B250" s="217" t="s">
        <v>183</v>
      </c>
      <c r="C250" s="388"/>
      <c r="D250" s="388"/>
      <c r="E250" s="388"/>
      <c r="F250" s="388"/>
      <c r="G250" s="388"/>
      <c r="H250" s="388"/>
      <c r="I250" s="388"/>
      <c r="J250" s="388"/>
      <c r="K250" s="388"/>
      <c r="L250" s="388"/>
      <c r="M250" s="388"/>
    </row>
    <row r="251" spans="1:13" s="105" customFormat="1" ht="12.75" customHeight="1">
      <c r="A251" s="180"/>
      <c r="B251" s="385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</row>
    <row r="252" spans="1:13" s="105" customFormat="1" ht="14.25">
      <c r="A252" s="180">
        <v>1</v>
      </c>
      <c r="B252" s="60" t="s">
        <v>97</v>
      </c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</row>
    <row r="253" spans="1:13" s="105" customFormat="1" ht="14.25">
      <c r="A253" s="180">
        <v>2</v>
      </c>
      <c r="B253" s="60" t="s">
        <v>98</v>
      </c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</row>
    <row r="254" spans="1:13" s="105" customFormat="1" ht="28.5">
      <c r="A254" s="180">
        <v>3</v>
      </c>
      <c r="B254" s="60" t="s">
        <v>99</v>
      </c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</row>
    <row r="255" spans="1:13" s="105" customFormat="1" ht="14.25">
      <c r="A255" s="180">
        <v>4</v>
      </c>
      <c r="B255" s="60" t="s">
        <v>100</v>
      </c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</row>
    <row r="256" spans="1:13" s="105" customFormat="1" ht="14.25">
      <c r="A256" s="180">
        <v>5</v>
      </c>
      <c r="B256" s="60" t="s">
        <v>101</v>
      </c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</row>
    <row r="257" spans="1:13" s="105" customFormat="1" ht="14.25">
      <c r="A257" s="180">
        <v>6</v>
      </c>
      <c r="B257" s="60" t="s">
        <v>102</v>
      </c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</row>
    <row r="258" spans="1:13" s="105" customFormat="1" ht="14.25">
      <c r="A258" s="180">
        <v>7</v>
      </c>
      <c r="B258" s="60" t="s">
        <v>103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</row>
    <row r="259" spans="1:13" s="105" customFormat="1" ht="13.5" customHeight="1">
      <c r="A259" s="180">
        <v>8</v>
      </c>
      <c r="B259" s="60" t="s">
        <v>104</v>
      </c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</row>
    <row r="260" spans="1:13" s="105" customFormat="1" ht="14.25">
      <c r="A260" s="180">
        <v>9</v>
      </c>
      <c r="B260" s="60" t="s">
        <v>105</v>
      </c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</row>
    <row r="261" spans="1:13" s="105" customFormat="1" ht="14.25">
      <c r="A261" s="180">
        <v>10</v>
      </c>
      <c r="B261" s="60" t="s">
        <v>106</v>
      </c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</row>
    <row r="262" spans="1:13" s="105" customFormat="1" ht="12.75" customHeight="1">
      <c r="A262" s="180">
        <v>11</v>
      </c>
      <c r="B262" s="392" t="s">
        <v>107</v>
      </c>
      <c r="C262" s="392"/>
      <c r="D262" s="392"/>
      <c r="E262" s="392"/>
      <c r="F262" s="180"/>
      <c r="G262" s="180"/>
      <c r="H262" s="180"/>
      <c r="I262" s="180"/>
      <c r="J262" s="180"/>
      <c r="K262" s="180"/>
      <c r="L262" s="180"/>
      <c r="M262" s="180"/>
    </row>
    <row r="263" spans="1:13" s="105" customFormat="1" ht="15" customHeight="1">
      <c r="A263" s="180">
        <v>12</v>
      </c>
      <c r="B263" s="392" t="s">
        <v>108</v>
      </c>
      <c r="C263" s="392"/>
      <c r="D263" s="392"/>
      <c r="E263" s="180"/>
      <c r="F263" s="180"/>
      <c r="G263" s="180"/>
      <c r="H263" s="180"/>
      <c r="I263" s="180"/>
      <c r="J263" s="180"/>
      <c r="K263" s="180"/>
      <c r="L263" s="180"/>
      <c r="M263" s="180"/>
    </row>
    <row r="264" spans="1:13" s="105" customFormat="1" ht="14.25">
      <c r="A264" s="180">
        <v>13</v>
      </c>
      <c r="B264" s="180" t="s">
        <v>185</v>
      </c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</row>
    <row r="265" spans="1:13" s="105" customFormat="1" ht="14.2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</row>
    <row r="266" spans="1:13" s="105" customFormat="1" ht="14.2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</row>
    <row r="267" spans="1:13" ht="14.25">
      <c r="E267" s="26"/>
    </row>
    <row r="268" spans="1:13" ht="14.25"/>
    <row r="269" spans="1:13" ht="14.25"/>
    <row r="270" spans="1:13" ht="14.25"/>
    <row r="271" spans="1:13" ht="14.25"/>
    <row r="272" spans="1:13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0" hidden="1" customHeight="1"/>
    <row r="336" ht="0" hidden="1" customHeight="1"/>
  </sheetData>
  <mergeCells count="42">
    <mergeCell ref="J192:M192"/>
    <mergeCell ref="K193:L193"/>
    <mergeCell ref="A198:B198"/>
    <mergeCell ref="A199:B199"/>
    <mergeCell ref="A1:M1"/>
    <mergeCell ref="A2:M2"/>
    <mergeCell ref="D11:F11"/>
    <mergeCell ref="J11:M11"/>
    <mergeCell ref="K12:L12"/>
    <mergeCell ref="A3:M3"/>
    <mergeCell ref="A57:B57"/>
    <mergeCell ref="J62:M62"/>
    <mergeCell ref="B242:C242"/>
    <mergeCell ref="B243:C243"/>
    <mergeCell ref="B262:E262"/>
    <mergeCell ref="D62:F62"/>
    <mergeCell ref="A184:B184"/>
    <mergeCell ref="A118:B118"/>
    <mergeCell ref="A116:B116"/>
    <mergeCell ref="A115:B115"/>
    <mergeCell ref="A58:B58"/>
    <mergeCell ref="A60:B60"/>
    <mergeCell ref="J237:L237"/>
    <mergeCell ref="J238:L238"/>
    <mergeCell ref="D123:F123"/>
    <mergeCell ref="J123:M123"/>
    <mergeCell ref="B263:D263"/>
    <mergeCell ref="K63:L63"/>
    <mergeCell ref="J235:L235"/>
    <mergeCell ref="J236:L236"/>
    <mergeCell ref="J239:L239"/>
    <mergeCell ref="J240:L240"/>
    <mergeCell ref="I241:L241"/>
    <mergeCell ref="D228:E228"/>
    <mergeCell ref="F228:G228"/>
    <mergeCell ref="I231:L231"/>
    <mergeCell ref="B231:C231"/>
    <mergeCell ref="K124:L124"/>
    <mergeCell ref="A181:B181"/>
    <mergeCell ref="A182:B182"/>
    <mergeCell ref="B191:E191"/>
    <mergeCell ref="D192:F192"/>
  </mergeCells>
  <phoneticPr fontId="5" type="noConversion"/>
  <pageMargins left="0.70866141732283472" right="0.70866141732283472" top="0.74803149606299213" bottom="0.70866141732283472" header="0.31496062992125984" footer="0.31496062992125984"/>
  <pageSetup paperSize="9" scale="94" fitToHeight="0" orientation="landscape" horizontalDpi="4294967293" verticalDpi="4294967293" r:id="rId1"/>
  <rowBreaks count="7" manualBreakCount="7">
    <brk id="33" max="16383" man="1"/>
    <brk id="60" max="16383" man="1"/>
    <brk id="95" max="16383" man="1"/>
    <brk id="121" max="16383" man="1"/>
    <brk id="155" max="16383" man="1"/>
    <brk id="190" max="16383" man="1"/>
    <brk id="226" max="16383" man="1"/>
  </rowBreaks>
  <colBreaks count="1" manualBreakCount="1">
    <brk id="13" max="1048575" man="1"/>
  </colBreaks>
  <ignoredErrors>
    <ignoredError sqref="L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</dc:creator>
  <cp:lastModifiedBy>ADS</cp:lastModifiedBy>
  <cp:lastPrinted>2017-05-23T08:09:20Z</cp:lastPrinted>
  <dcterms:created xsi:type="dcterms:W3CDTF">2015-04-12T18:37:58Z</dcterms:created>
  <dcterms:modified xsi:type="dcterms:W3CDTF">2017-10-05T11:08:26Z</dcterms:modified>
</cp:coreProperties>
</file>