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<sst xmlns="http://schemas.openxmlformats.org/spreadsheetml/2006/main" count="597" uniqueCount="170">
  <si>
    <t>Lp.</t>
  </si>
  <si>
    <t xml:space="preserve">Forma </t>
  </si>
  <si>
    <t>ogółem</t>
  </si>
  <si>
    <t>przedmiotu</t>
  </si>
  <si>
    <t>Technologie informacyjne</t>
  </si>
  <si>
    <t>Wymagania ogólne</t>
  </si>
  <si>
    <t>Podstawowych</t>
  </si>
  <si>
    <t>I</t>
  </si>
  <si>
    <t>II</t>
  </si>
  <si>
    <t>Kierunkowych</t>
  </si>
  <si>
    <t>III</t>
  </si>
  <si>
    <t>IV</t>
  </si>
  <si>
    <t>Specjalnościowych</t>
  </si>
  <si>
    <t>Specjalizacyjnych</t>
  </si>
  <si>
    <t xml:space="preserve">Inne wymagania </t>
  </si>
  <si>
    <t>Nazwa modułu/</t>
  </si>
  <si>
    <t>udziałem</t>
  </si>
  <si>
    <t>wykłady</t>
  </si>
  <si>
    <t>samodzielna</t>
  </si>
  <si>
    <t>studenta</t>
  </si>
  <si>
    <t>praktyczne</t>
  </si>
  <si>
    <t>o</t>
  </si>
  <si>
    <t>praca</t>
  </si>
  <si>
    <t>Ergonomia</t>
  </si>
  <si>
    <t>Etykieta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</si>
  <si>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</si>
  <si>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</si>
  <si>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</si>
  <si>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</si>
  <si>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</si>
  <si>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</si>
  <si>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</si>
  <si>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</si>
  <si>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</si>
  <si>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</si>
  <si>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</si>
  <si>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</si>
  <si>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</si>
  <si>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</si>
  <si>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</si>
  <si>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</si>
  <si>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V</t>
  </si>
  <si>
    <t>VI</t>
  </si>
  <si>
    <t>VII Praktyka</t>
  </si>
  <si>
    <t>x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</si>
  <si>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</si>
  <si>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</si>
  <si>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</si>
  <si>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</si>
  <si>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</si>
  <si>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t>Ochrona  własności intelektualnej</t>
  </si>
  <si>
    <t>Liczba pkt ECTS/ godz.dyd.   (ogółem)</t>
  </si>
  <si>
    <t>Profil kształcenia: ogólnoakademicki</t>
  </si>
  <si>
    <t>Obszar kształcenia: w zakresie nauk społecznych</t>
  </si>
  <si>
    <t>Rok studiów I</t>
  </si>
  <si>
    <t>Z/o</t>
  </si>
  <si>
    <t>E</t>
  </si>
  <si>
    <t>Z</t>
  </si>
  <si>
    <r>
      <t xml:space="preserve">Liczba pkt ECTS/ godz.dyd.  </t>
    </r>
    <r>
      <rPr>
        <b/>
        <sz val="9"/>
        <rFont val="Arial"/>
        <family val="2"/>
      </rPr>
      <t>w semestrze</t>
    </r>
  </si>
  <si>
    <r>
      <t xml:space="preserve">Liczba pkt ECTS/ godz.dyd.  </t>
    </r>
    <r>
      <rPr>
        <b/>
        <sz val="9"/>
        <rFont val="Arial"/>
        <family val="2"/>
      </rPr>
      <t xml:space="preserve">w semestrze </t>
    </r>
  </si>
  <si>
    <t>Forma kształcenia: II stopnia</t>
  </si>
  <si>
    <t>Filozofia bezpieczeństwa</t>
  </si>
  <si>
    <t>Historia bezpieczeństwa wewnętrznego</t>
  </si>
  <si>
    <t>Strategia bezpieczeństwa wewnętrznego</t>
  </si>
  <si>
    <t>System ochrony granicy państwowej</t>
  </si>
  <si>
    <t>Kontrola i audyt w zakresie bezpieczeństwa</t>
  </si>
  <si>
    <t>Uzyskane kwalifikacje: II stopnia</t>
  </si>
  <si>
    <t>Metodologia badań nad bezpieczeństwem</t>
  </si>
  <si>
    <t>Pozarządowe formy bezpieczeństwa</t>
  </si>
  <si>
    <t>Seminarium magisterskie</t>
  </si>
  <si>
    <t>Liczba pkt ECTS/ godz.dyd.  Na I roku studiów</t>
  </si>
  <si>
    <t>f</t>
  </si>
  <si>
    <t>Rok studiów II</t>
  </si>
  <si>
    <r>
      <t>f</t>
    </r>
    <r>
      <rPr>
        <sz val="8"/>
        <rFont val="Arial"/>
        <family val="2"/>
      </rPr>
      <t>akultatywny</t>
    </r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</si>
  <si>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</si>
  <si>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</si>
  <si>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System ochrony gospodarki</t>
  </si>
  <si>
    <t>Wybrane zagadnienia polityki społecznej</t>
  </si>
  <si>
    <t>Moduł I</t>
  </si>
  <si>
    <t>Bezpieczeństwo osobiste</t>
  </si>
  <si>
    <t>Moduł II</t>
  </si>
  <si>
    <t xml:space="preserve"> Metodyka działań dochodzeniowo-śledczych</t>
  </si>
  <si>
    <t>III-IV</t>
  </si>
  <si>
    <r>
      <t xml:space="preserve">Liczba pkt ECTS/ godz.dyd.  </t>
    </r>
    <r>
      <rPr>
        <b/>
        <sz val="9"/>
        <rFont val="Arial"/>
        <family val="2"/>
      </rPr>
      <t>w semestrze        IV</t>
    </r>
  </si>
  <si>
    <t>Liczba pkt ECTS/ godz.dyd.  Na II roku studiów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</si>
  <si>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</si>
  <si>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</si>
  <si>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</si>
  <si>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</si>
  <si>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</si>
  <si>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</si>
  <si>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</si>
  <si>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</si>
  <si>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</si>
  <si>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Bezpieczeństwo i higiena pracy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</si>
  <si>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</si>
  <si>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</si>
  <si>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</si>
  <si>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</si>
  <si>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</si>
  <si>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</si>
  <si>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</si>
  <si>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</si>
  <si>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punkt.</t>
  </si>
  <si>
    <t>w łącznej liczbie pkt ECTS</t>
  </si>
  <si>
    <t>Ogółem - plan studiów</t>
  </si>
  <si>
    <t>obszar kształcenia</t>
  </si>
  <si>
    <t>wymagające bezpośredniego</t>
  </si>
  <si>
    <t>Nauki społeczne</t>
  </si>
  <si>
    <t>udziału nauczyciela akademickiego*</t>
  </si>
  <si>
    <t>z zakresu nauk podstawowych</t>
  </si>
  <si>
    <t>..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</si>
  <si>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</si>
  <si>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</si>
  <si>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</si>
  <si>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</si>
  <si>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</si>
  <si>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</si>
  <si>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>Ogółem % punktów ECTS</t>
  </si>
  <si>
    <t>Systemy penitecjarne i prawo karne wykonawcze</t>
  </si>
  <si>
    <t>Techniki mediacji i negocjacji</t>
  </si>
  <si>
    <t>Cyberterroryzm</t>
  </si>
  <si>
    <t>Międzynarodowe i krajowe aspekty prawa rybackiego</t>
  </si>
  <si>
    <t>Postępowanie karne</t>
  </si>
  <si>
    <t>Prawo cywilne</t>
  </si>
  <si>
    <t>Prawo karne</t>
  </si>
  <si>
    <t>Podstawy prawa pracy</t>
  </si>
  <si>
    <t>Postępowanie administracyjne i egzekucyjne w administracji</t>
  </si>
  <si>
    <t>Prawo administracyjne</t>
  </si>
  <si>
    <t>Podstawy prawa finansowego</t>
  </si>
  <si>
    <t>Prawo konstytucyjne</t>
  </si>
  <si>
    <t>Najnowsze technologie kryminalistyczne</t>
  </si>
  <si>
    <t>Islam i podstawy prawa muzułmańskiego</t>
  </si>
  <si>
    <t>Broń i prawo o broni</t>
  </si>
  <si>
    <t>Zarządzanie systemami bezpieczeństwa wewnętrznego</t>
  </si>
  <si>
    <t>Prawa pacjenta i ich ochrona</t>
  </si>
  <si>
    <t>Przeciwdziałanie przestępczości</t>
  </si>
  <si>
    <t>Nowe formy konfliktów zbrojnych a prawo międzynarodowe</t>
  </si>
  <si>
    <t>z/o</t>
  </si>
  <si>
    <t xml:space="preserve">z/o </t>
  </si>
  <si>
    <t xml:space="preserve">III </t>
  </si>
  <si>
    <t xml:space="preserve">Z/o </t>
  </si>
  <si>
    <t xml:space="preserve">E </t>
  </si>
  <si>
    <t xml:space="preserve">E  </t>
  </si>
  <si>
    <t xml:space="preserve">o </t>
  </si>
  <si>
    <t>Administracyjny nadzór nad wykonywaniem transportu drogowego towarów niebezpiecznych</t>
  </si>
  <si>
    <t xml:space="preserve">Szkolenie w zakresie bezpieczeństwa i higieny   pracy                                                </t>
  </si>
  <si>
    <t>I-II</t>
  </si>
  <si>
    <t>Forma studiów:niestacjonarne</t>
  </si>
  <si>
    <t>ROK I</t>
  </si>
  <si>
    <t>1.</t>
  </si>
  <si>
    <t xml:space="preserve">2. </t>
  </si>
  <si>
    <t>ROK II</t>
  </si>
  <si>
    <t>1. Ochrona przed czynnikami masowego rażenia</t>
  </si>
  <si>
    <t>Instytucje bezpieczeeństwa międzynarodowego</t>
  </si>
  <si>
    <t>3.</t>
  </si>
  <si>
    <t>Działalność gospodarcza w dziedzinach związanych z bezpieczeństwem wewnętrznym</t>
  </si>
  <si>
    <t>Język obcy - specjalistyczny</t>
  </si>
  <si>
    <t xml:space="preserve">Przeciwdziałanie i zwalczanie terroryzmu </t>
  </si>
  <si>
    <t>Przemiot specjalizacyjny</t>
  </si>
  <si>
    <t>Liczba pkt ECTS/godz.dyd. (ogółem)</t>
  </si>
  <si>
    <t>Plan studiów na kierunku: Bezpieczeństwo wewnętrzne (od roku akadem. 2017/2018)</t>
  </si>
  <si>
    <t xml:space="preserve">Załącznik do planu studiów na kierunku: Bezpieczeństwo wewnętrzne (od roku akadem. 2017/2018) </t>
  </si>
  <si>
    <t>Wykaz przedmiotów specjalizacyjnych</t>
  </si>
  <si>
    <t>EU Criminal Law</t>
  </si>
  <si>
    <t>Seminarium magisterskie i praca magisterska</t>
  </si>
  <si>
    <t>Mediacja w sprawach karnych</t>
  </si>
  <si>
    <t>wychowanie fizyczne</t>
  </si>
  <si>
    <t>zajęcia z języka obcego</t>
  </si>
  <si>
    <t>przedmioty z obszaru nauk humanistycznych lub społecznych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</si>
</sst>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33" borderId="35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33" borderId="36" xfId="0" applyFont="1" applyFill="1" applyBorder="1" applyAlignment="1">
      <alignment vertical="top"/>
    </xf>
    <xf numFmtId="0" fontId="0" fillId="33" borderId="37" xfId="0" applyFont="1" applyFill="1" applyBorder="1" applyAlignment="1">
      <alignment vertical="top"/>
    </xf>
    <xf numFmtId="0" fontId="0" fillId="33" borderId="38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39" xfId="0" applyFont="1" applyFill="1" applyBorder="1" applyAlignment="1">
      <alignment horizontal="center" vertical="top"/>
    </xf>
    <xf numFmtId="0" fontId="0" fillId="33" borderId="40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41" xfId="0" applyFont="1" applyFill="1" applyBorder="1" applyAlignment="1">
      <alignment vertical="top"/>
    </xf>
    <xf numFmtId="0" fontId="0" fillId="33" borderId="36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vertical="top"/>
    </xf>
    <xf numFmtId="0" fontId="0" fillId="33" borderId="43" xfId="0" applyFont="1" applyFill="1" applyBorder="1" applyAlignment="1">
      <alignment horizontal="right" vertical="top"/>
    </xf>
    <xf numFmtId="0" fontId="0" fillId="33" borderId="44" xfId="0" applyFont="1" applyFill="1" applyBorder="1" applyAlignment="1">
      <alignment vertical="top"/>
    </xf>
    <xf numFmtId="0" fontId="1" fillId="33" borderId="45" xfId="0" applyFont="1" applyFill="1" applyBorder="1" applyAlignment="1">
      <alignment vertical="top"/>
    </xf>
    <xf numFmtId="0" fontId="0" fillId="33" borderId="46" xfId="0" applyFont="1" applyFill="1" applyBorder="1" applyAlignment="1">
      <alignment vertical="top"/>
    </xf>
    <xf numFmtId="0" fontId="0" fillId="33" borderId="46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vertical="top"/>
    </xf>
    <xf numFmtId="0" fontId="0" fillId="33" borderId="48" xfId="0" applyFont="1" applyFill="1" applyBorder="1" applyAlignment="1">
      <alignment vertical="top"/>
    </xf>
    <xf numFmtId="0" fontId="0" fillId="33" borderId="49" xfId="0" applyFont="1" applyFill="1" applyBorder="1" applyAlignment="1">
      <alignment horizontal="center" vertical="top"/>
    </xf>
    <xf numFmtId="0" fontId="0" fillId="33" borderId="50" xfId="0" applyFont="1" applyFill="1" applyBorder="1" applyAlignment="1">
      <alignment vertical="top"/>
    </xf>
    <xf numFmtId="0" fontId="0" fillId="33" borderId="50" xfId="0" applyFont="1" applyFill="1" applyBorder="1" applyAlignment="1">
      <alignment horizontal="center" vertical="top"/>
    </xf>
    <xf numFmtId="0" fontId="0" fillId="33" borderId="51" xfId="0" applyFont="1" applyFill="1" applyBorder="1" applyAlignment="1">
      <alignment horizontal="center" vertical="top"/>
    </xf>
    <xf numFmtId="0" fontId="0" fillId="33" borderId="51" xfId="0" applyFont="1" applyFill="1" applyBorder="1" applyAlignment="1">
      <alignment vertical="top"/>
    </xf>
    <xf numFmtId="0" fontId="0" fillId="33" borderId="52" xfId="0" applyFont="1" applyFill="1" applyBorder="1" applyAlignment="1">
      <alignment vertical="top"/>
    </xf>
    <xf numFmtId="0" fontId="0" fillId="33" borderId="23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vertical="top"/>
    </xf>
    <xf numFmtId="0" fontId="0" fillId="33" borderId="24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vertical="top"/>
    </xf>
    <xf numFmtId="0" fontId="1" fillId="33" borderId="44" xfId="0" applyFont="1" applyFill="1" applyBorder="1" applyAlignment="1">
      <alignment vertical="top"/>
    </xf>
    <xf numFmtId="0" fontId="1" fillId="33" borderId="53" xfId="0" applyFont="1" applyFill="1" applyBorder="1" applyAlignment="1">
      <alignment horizontal="center" vertical="top"/>
    </xf>
    <xf numFmtId="0" fontId="1" fillId="33" borderId="54" xfId="0" applyFont="1" applyFill="1" applyBorder="1" applyAlignment="1">
      <alignment horizontal="center" vertical="top"/>
    </xf>
    <xf numFmtId="0" fontId="1" fillId="33" borderId="55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vertical="top"/>
    </xf>
    <xf numFmtId="0" fontId="0" fillId="33" borderId="56" xfId="0" applyFont="1" applyFill="1" applyBorder="1" applyAlignment="1">
      <alignment horizontal="center" vertical="top"/>
    </xf>
    <xf numFmtId="0" fontId="0" fillId="33" borderId="57" xfId="0" applyFont="1" applyFill="1" applyBorder="1" applyAlignment="1">
      <alignment horizontal="center" vertical="top"/>
    </xf>
    <xf numFmtId="0" fontId="0" fillId="33" borderId="58" xfId="0" applyFont="1" applyFill="1" applyBorder="1" applyAlignment="1">
      <alignment horizontal="center" vertical="top"/>
    </xf>
    <xf numFmtId="0" fontId="1" fillId="33" borderId="54" xfId="0" applyFont="1" applyFill="1" applyBorder="1" applyAlignment="1">
      <alignment vertical="top"/>
    </xf>
    <xf numFmtId="0" fontId="0" fillId="33" borderId="54" xfId="0" applyFont="1" applyFill="1" applyBorder="1" applyAlignment="1">
      <alignment horizontal="center" vertical="top"/>
    </xf>
    <xf numFmtId="0" fontId="0" fillId="33" borderId="55" xfId="0" applyFont="1" applyFill="1" applyBorder="1" applyAlignment="1">
      <alignment vertical="top"/>
    </xf>
    <xf numFmtId="0" fontId="0" fillId="33" borderId="45" xfId="0" applyFont="1" applyFill="1" applyBorder="1" applyAlignment="1">
      <alignment vertical="top"/>
    </xf>
    <xf numFmtId="0" fontId="0" fillId="33" borderId="59" xfId="0" applyFont="1" applyFill="1" applyBorder="1" applyAlignment="1">
      <alignment horizontal="center" vertical="top"/>
    </xf>
    <xf numFmtId="0" fontId="0" fillId="33" borderId="47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right" vertical="top"/>
    </xf>
    <xf numFmtId="0" fontId="0" fillId="33" borderId="55" xfId="0" applyFont="1" applyFill="1" applyBorder="1" applyAlignment="1">
      <alignment horizontal="center" vertical="top"/>
    </xf>
    <xf numFmtId="0" fontId="1" fillId="33" borderId="55" xfId="0" applyFont="1" applyFill="1" applyBorder="1" applyAlignment="1">
      <alignment vertical="top"/>
    </xf>
    <xf numFmtId="0" fontId="1" fillId="33" borderId="54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1" fillId="33" borderId="45" xfId="0" applyFont="1" applyFill="1" applyBorder="1" applyAlignment="1">
      <alignment horizontal="center" vertical="top"/>
    </xf>
    <xf numFmtId="0" fontId="0" fillId="33" borderId="48" xfId="0" applyFont="1" applyFill="1" applyBorder="1" applyAlignment="1">
      <alignment horizontal="center" vertical="top"/>
    </xf>
    <xf numFmtId="0" fontId="0" fillId="33" borderId="52" xfId="0" applyFont="1" applyFill="1" applyBorder="1" applyAlignment="1">
      <alignment horizontal="center" vertical="top"/>
    </xf>
    <xf numFmtId="0" fontId="1" fillId="33" borderId="44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/>
    </xf>
    <xf numFmtId="0" fontId="0" fillId="33" borderId="45" xfId="0" applyFont="1" applyFill="1" applyBorder="1" applyAlignment="1">
      <alignment horizontal="center" vertical="top"/>
    </xf>
    <xf numFmtId="0" fontId="0" fillId="33" borderId="44" xfId="0" applyFont="1" applyFill="1" applyBorder="1" applyAlignment="1">
      <alignment horizontal="center" vertical="top"/>
    </xf>
    <xf numFmtId="0" fontId="0" fillId="33" borderId="53" xfId="0" applyFont="1" applyFill="1" applyBorder="1" applyAlignment="1">
      <alignment horizontal="center" vertical="top"/>
    </xf>
    <xf numFmtId="0" fontId="1" fillId="33" borderId="60" xfId="0" applyFont="1" applyFill="1" applyBorder="1" applyAlignment="1">
      <alignment vertical="top"/>
    </xf>
    <xf numFmtId="0" fontId="0" fillId="33" borderId="61" xfId="0" applyFont="1" applyFill="1" applyBorder="1" applyAlignment="1">
      <alignment vertical="top"/>
    </xf>
    <xf numFmtId="0" fontId="0" fillId="33" borderId="62" xfId="0" applyFont="1" applyFill="1" applyBorder="1" applyAlignment="1">
      <alignment vertical="top"/>
    </xf>
    <xf numFmtId="0" fontId="1" fillId="33" borderId="35" xfId="0" applyFont="1" applyFill="1" applyBorder="1" applyAlignment="1">
      <alignment vertical="top"/>
    </xf>
    <xf numFmtId="0" fontId="0" fillId="33" borderId="63" xfId="0" applyFont="1" applyFill="1" applyBorder="1" applyAlignment="1">
      <alignment vertical="top"/>
    </xf>
    <xf numFmtId="0" fontId="5" fillId="33" borderId="64" xfId="0" applyFont="1" applyFill="1" applyBorder="1" applyAlignment="1">
      <alignment vertical="top"/>
    </xf>
    <xf numFmtId="0" fontId="1" fillId="33" borderId="65" xfId="0" applyFont="1" applyFill="1" applyBorder="1" applyAlignment="1">
      <alignment vertical="top"/>
    </xf>
    <xf numFmtId="0" fontId="0" fillId="33" borderId="45" xfId="0" applyFont="1" applyFill="1" applyBorder="1" applyAlignment="1">
      <alignment horizontal="right" vertical="top"/>
    </xf>
    <xf numFmtId="0" fontId="0" fillId="33" borderId="60" xfId="0" applyFont="1" applyFill="1" applyBorder="1" applyAlignment="1">
      <alignment vertical="top"/>
    </xf>
    <xf numFmtId="0" fontId="0" fillId="33" borderId="48" xfId="0" applyFont="1" applyFill="1" applyBorder="1" applyAlignment="1">
      <alignment horizontal="right" vertical="top"/>
    </xf>
    <xf numFmtId="0" fontId="0" fillId="33" borderId="61" xfId="0" applyFont="1" applyFill="1" applyBorder="1" applyAlignment="1">
      <alignment vertical="top" wrapText="1"/>
    </xf>
    <xf numFmtId="0" fontId="0" fillId="33" borderId="64" xfId="0" applyFont="1" applyFill="1" applyBorder="1" applyAlignment="1">
      <alignment vertical="top" wrapText="1"/>
    </xf>
    <xf numFmtId="0" fontId="0" fillId="33" borderId="60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/>
    </xf>
    <xf numFmtId="0" fontId="0" fillId="33" borderId="31" xfId="0" applyFont="1" applyFill="1" applyBorder="1" applyAlignment="1">
      <alignment vertical="top"/>
    </xf>
    <xf numFmtId="0" fontId="5" fillId="33" borderId="66" xfId="0" applyFont="1" applyFill="1" applyBorder="1" applyAlignment="1">
      <alignment vertical="top"/>
    </xf>
    <xf numFmtId="0" fontId="0" fillId="33" borderId="62" xfId="0" applyFont="1" applyFill="1" applyBorder="1" applyAlignment="1">
      <alignment vertical="top" wrapText="1"/>
    </xf>
    <xf numFmtId="0" fontId="0" fillId="33" borderId="64" xfId="0" applyFont="1" applyFill="1" applyBorder="1" applyAlignment="1">
      <alignment vertical="top"/>
    </xf>
    <xf numFmtId="0" fontId="46" fillId="0" borderId="0" xfId="0" applyFont="1" applyAlignment="1">
      <alignment vertical="top"/>
    </xf>
    <xf numFmtId="0" fontId="0" fillId="33" borderId="27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67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68" xfId="0" applyFont="1" applyFill="1" applyBorder="1" applyAlignment="1">
      <alignment vertical="top"/>
    </xf>
    <xf numFmtId="0" fontId="0" fillId="33" borderId="65" xfId="0" applyFont="1" applyFill="1" applyBorder="1" applyAlignment="1">
      <alignment horizontal="center" vertical="top"/>
    </xf>
    <xf numFmtId="0" fontId="0" fillId="33" borderId="69" xfId="0" applyFont="1" applyFill="1" applyBorder="1" applyAlignment="1">
      <alignment horizontal="center" vertical="top"/>
    </xf>
    <xf numFmtId="0" fontId="0" fillId="33" borderId="70" xfId="0" applyFont="1" applyFill="1" applyBorder="1" applyAlignment="1">
      <alignment vertical="top"/>
    </xf>
    <xf numFmtId="0" fontId="0" fillId="33" borderId="71" xfId="0" applyFont="1" applyFill="1" applyBorder="1" applyAlignment="1">
      <alignment vertical="top"/>
    </xf>
    <xf numFmtId="0" fontId="5" fillId="33" borderId="28" xfId="0" applyFont="1" applyFill="1" applyBorder="1" applyAlignment="1">
      <alignment vertical="top"/>
    </xf>
    <xf numFmtId="0" fontId="0" fillId="33" borderId="29" xfId="0" applyFont="1" applyFill="1" applyBorder="1" applyAlignment="1">
      <alignment horizontal="center" vertical="top"/>
    </xf>
    <xf numFmtId="0" fontId="0" fillId="33" borderId="33" xfId="0" applyFont="1" applyFill="1" applyBorder="1" applyAlignment="1">
      <alignment horizontal="center" vertical="top"/>
    </xf>
    <xf numFmtId="0" fontId="1" fillId="33" borderId="68" xfId="0" applyFont="1" applyFill="1" applyBorder="1" applyAlignment="1">
      <alignment vertical="top"/>
    </xf>
    <xf numFmtId="0" fontId="0" fillId="33" borderId="35" xfId="0" applyFont="1" applyFill="1" applyBorder="1" applyAlignment="1">
      <alignment vertical="top"/>
    </xf>
    <xf numFmtId="0" fontId="0" fillId="33" borderId="72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5" fillId="33" borderId="57" xfId="0" applyFont="1" applyFill="1" applyBorder="1" applyAlignment="1">
      <alignment vertical="top"/>
    </xf>
    <xf numFmtId="0" fontId="1" fillId="33" borderId="27" xfId="0" applyFont="1" applyFill="1" applyBorder="1" applyAlignment="1">
      <alignment vertical="top"/>
    </xf>
    <xf numFmtId="0" fontId="0" fillId="33" borderId="20" xfId="0" applyFont="1" applyFill="1" applyBorder="1" applyAlignment="1">
      <alignment vertical="top"/>
    </xf>
    <xf numFmtId="0" fontId="0" fillId="33" borderId="73" xfId="0" applyFont="1" applyFill="1" applyBorder="1" applyAlignment="1">
      <alignment vertical="top"/>
    </xf>
    <xf numFmtId="0" fontId="1" fillId="33" borderId="69" xfId="0" applyFont="1" applyFill="1" applyBorder="1" applyAlignment="1">
      <alignment vertical="top"/>
    </xf>
    <xf numFmtId="0" fontId="0" fillId="33" borderId="74" xfId="0" applyFont="1" applyFill="1" applyBorder="1" applyAlignment="1">
      <alignment vertical="top"/>
    </xf>
    <xf numFmtId="0" fontId="0" fillId="33" borderId="75" xfId="0" applyFont="1" applyFill="1" applyBorder="1" applyAlignment="1">
      <alignment vertical="top"/>
    </xf>
    <xf numFmtId="0" fontId="5" fillId="33" borderId="76" xfId="0" applyFont="1" applyFill="1" applyBorder="1" applyAlignment="1">
      <alignment vertical="top"/>
    </xf>
    <xf numFmtId="0" fontId="1" fillId="33" borderId="75" xfId="0" applyFont="1" applyFill="1" applyBorder="1" applyAlignment="1">
      <alignment vertical="top"/>
    </xf>
    <xf numFmtId="0" fontId="1" fillId="33" borderId="76" xfId="0" applyFont="1" applyFill="1" applyBorder="1" applyAlignment="1">
      <alignment vertical="top"/>
    </xf>
    <xf numFmtId="0" fontId="1" fillId="33" borderId="73" xfId="0" applyFont="1" applyFill="1" applyBorder="1" applyAlignment="1">
      <alignment vertical="top"/>
    </xf>
    <xf numFmtId="0" fontId="0" fillId="33" borderId="77" xfId="0" applyFont="1" applyFill="1" applyBorder="1" applyAlignment="1">
      <alignment vertical="top"/>
    </xf>
    <xf numFmtId="0" fontId="0" fillId="33" borderId="78" xfId="0" applyFont="1" applyFill="1" applyBorder="1" applyAlignment="1">
      <alignment vertical="top"/>
    </xf>
    <xf numFmtId="0" fontId="5" fillId="33" borderId="27" xfId="0" applyFont="1" applyFill="1" applyBorder="1" applyAlignment="1">
      <alignment vertical="top"/>
    </xf>
    <xf numFmtId="0" fontId="0" fillId="33" borderId="65" xfId="0" applyFont="1" applyFill="1" applyBorder="1" applyAlignment="1">
      <alignment vertical="top"/>
    </xf>
    <xf numFmtId="0" fontId="4" fillId="33" borderId="54" xfId="0" applyFont="1" applyFill="1" applyBorder="1" applyAlignment="1">
      <alignment vertical="top"/>
    </xf>
    <xf numFmtId="0" fontId="0" fillId="33" borderId="63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0" fontId="1" fillId="33" borderId="69" xfId="0" applyFont="1" applyFill="1" applyBorder="1" applyAlignment="1">
      <alignment horizontal="left" vertical="top"/>
    </xf>
    <xf numFmtId="0" fontId="1" fillId="33" borderId="44" xfId="0" applyFont="1" applyFill="1" applyBorder="1" applyAlignment="1">
      <alignment horizontal="left" vertical="top"/>
    </xf>
    <xf numFmtId="0" fontId="1" fillId="33" borderId="32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top"/>
    </xf>
    <xf numFmtId="0" fontId="1" fillId="33" borderId="6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1" fillId="33" borderId="17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vertical="top"/>
    </xf>
    <xf numFmtId="0" fontId="2" fillId="33" borderId="19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6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22" xfId="0" applyFont="1" applyFill="1" applyBorder="1" applyAlignment="1">
      <alignment vertical="top"/>
    </xf>
    <xf numFmtId="0" fontId="5" fillId="33" borderId="23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/>
    </xf>
    <xf numFmtId="0" fontId="2" fillId="33" borderId="25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vertical="top"/>
    </xf>
    <xf numFmtId="0" fontId="2" fillId="33" borderId="18" xfId="0" applyFont="1" applyFill="1" applyBorder="1" applyAlignment="1">
      <alignment horizontal="left" vertical="top"/>
    </xf>
    <xf numFmtId="0" fontId="2" fillId="33" borderId="25" xfId="0" applyFont="1" applyFill="1" applyBorder="1" applyAlignment="1">
      <alignment vertical="top"/>
    </xf>
    <xf numFmtId="0" fontId="0" fillId="33" borderId="22" xfId="0" applyFont="1" applyFill="1" applyBorder="1" applyAlignment="1">
      <alignment vertical="top"/>
    </xf>
    <xf numFmtId="0" fontId="0" fillId="33" borderId="18" xfId="0" applyFont="1" applyFill="1" applyBorder="1" applyAlignment="1">
      <alignment vertical="top"/>
    </xf>
    <xf numFmtId="0" fontId="0" fillId="33" borderId="25" xfId="0" applyFont="1" applyFill="1" applyBorder="1" applyAlignment="1">
      <alignment vertical="top"/>
    </xf>
    <xf numFmtId="0" fontId="2" fillId="33" borderId="29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3" fillId="33" borderId="44" xfId="0" applyFont="1" applyFill="1" applyBorder="1" applyAlignment="1">
      <alignment horizontal="center" vertical="top"/>
    </xf>
    <xf numFmtId="0" fontId="1" fillId="33" borderId="69" xfId="0" applyFont="1" applyFill="1" applyBorder="1" applyAlignment="1">
      <alignment horizontal="center" vertical="top"/>
    </xf>
    <xf numFmtId="0" fontId="1" fillId="33" borderId="72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0" fillId="33" borderId="34" xfId="0" applyFont="1" applyFill="1" applyBorder="1" applyAlignment="1">
      <alignment vertical="top"/>
    </xf>
    <xf numFmtId="0" fontId="0" fillId="33" borderId="12" xfId="0" applyFont="1" applyFill="1" applyBorder="1" applyAlignment="1">
      <alignment horizontal="center" vertical="top"/>
    </xf>
    <xf numFmtId="0" fontId="0" fillId="33" borderId="40" xfId="0" applyFont="1" applyFill="1" applyBorder="1" applyAlignment="1">
      <alignment horizontal="center" vertical="top"/>
    </xf>
    <xf numFmtId="0" fontId="0" fillId="33" borderId="74" xfId="0" applyFont="1" applyFill="1" applyBorder="1" applyAlignment="1">
      <alignment horizontal="center" vertical="top"/>
    </xf>
    <xf numFmtId="0" fontId="0" fillId="33" borderId="79" xfId="0" applyFont="1" applyFill="1" applyBorder="1" applyAlignment="1">
      <alignment vertical="top"/>
    </xf>
    <xf numFmtId="0" fontId="5" fillId="33" borderId="44" xfId="0" applyFont="1" applyFill="1" applyBorder="1" applyAlignment="1">
      <alignment vertical="top"/>
    </xf>
    <xf numFmtId="0" fontId="0" fillId="33" borderId="73" xfId="0" applyFont="1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0" fillId="33" borderId="28" xfId="0" applyFont="1" applyFill="1" applyBorder="1" applyAlignment="1">
      <alignment horizontal="center" vertical="top"/>
    </xf>
    <xf numFmtId="0" fontId="1" fillId="33" borderId="68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0" fillId="33" borderId="17" xfId="0" applyFont="1" applyFill="1" applyBorder="1" applyAlignment="1">
      <alignment horizontal="center" vertical="top"/>
    </xf>
    <xf numFmtId="0" fontId="0" fillId="33" borderId="71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0" fontId="0" fillId="33" borderId="77" xfId="0" applyFont="1" applyFill="1" applyBorder="1" applyAlignment="1">
      <alignment horizontal="center" vertical="top"/>
    </xf>
    <xf numFmtId="0" fontId="0" fillId="33" borderId="46" xfId="0" applyFont="1" applyFill="1" applyBorder="1" applyAlignment="1">
      <alignment horizontal="left" vertical="top"/>
    </xf>
    <xf numFmtId="0" fontId="0" fillId="33" borderId="76" xfId="0" applyFont="1" applyFill="1" applyBorder="1" applyAlignment="1">
      <alignment vertical="top"/>
    </xf>
    <xf numFmtId="0" fontId="0" fillId="33" borderId="75" xfId="0" applyFont="1" applyFill="1" applyBorder="1" applyAlignment="1">
      <alignment horizontal="center" vertical="top"/>
    </xf>
    <xf numFmtId="0" fontId="0" fillId="33" borderId="50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1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4" fillId="33" borderId="80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1" fillId="33" borderId="19" xfId="0" applyFont="1" applyFill="1" applyBorder="1" applyAlignment="1">
      <alignment vertical="top"/>
    </xf>
    <xf numFmtId="0" fontId="1" fillId="33" borderId="21" xfId="0" applyFont="1" applyFill="1" applyBorder="1" applyAlignment="1">
      <alignment horizontal="center" vertical="top"/>
    </xf>
    <xf numFmtId="0" fontId="6" fillId="33" borderId="80" xfId="0" applyFont="1" applyFill="1" applyBorder="1" applyAlignment="1">
      <alignment vertical="top"/>
    </xf>
    <xf numFmtId="0" fontId="5" fillId="33" borderId="36" xfId="0" applyFont="1" applyFill="1" applyBorder="1" applyAlignment="1">
      <alignment horizontal="center" vertical="top"/>
    </xf>
    <xf numFmtId="0" fontId="4" fillId="33" borderId="27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0" fontId="4" fillId="33" borderId="74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0" fillId="33" borderId="69" xfId="0" applyFon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2" fontId="0" fillId="33" borderId="25" xfId="0" applyNumberFormat="1" applyFont="1" applyFill="1" applyBorder="1" applyAlignment="1">
      <alignment vertical="top"/>
    </xf>
    <xf numFmtId="0" fontId="7" fillId="33" borderId="74" xfId="0" applyFont="1" applyFill="1" applyBorder="1" applyAlignment="1">
      <alignment vertical="top"/>
    </xf>
    <xf numFmtId="0" fontId="0" fillId="33" borderId="63" xfId="0" applyFont="1" applyFill="1" applyBorder="1" applyAlignment="1">
      <alignment horizontal="center" vertical="top"/>
    </xf>
    <xf numFmtId="0" fontId="5" fillId="33" borderId="74" xfId="0" applyFont="1" applyFill="1" applyBorder="1" applyAlignment="1">
      <alignment vertical="top"/>
    </xf>
    <xf numFmtId="0" fontId="7" fillId="33" borderId="81" xfId="0" applyFont="1" applyFill="1" applyBorder="1" applyAlignment="1">
      <alignment vertical="top"/>
    </xf>
    <xf numFmtId="0" fontId="7" fillId="33" borderId="76" xfId="0" applyFont="1" applyFill="1" applyBorder="1" applyAlignment="1">
      <alignment vertical="top"/>
    </xf>
    <xf numFmtId="0" fontId="0" fillId="33" borderId="61" xfId="0" applyFont="1" applyFill="1" applyBorder="1" applyAlignment="1">
      <alignment horizontal="center" vertical="top"/>
    </xf>
    <xf numFmtId="2" fontId="0" fillId="33" borderId="51" xfId="0" applyNumberFormat="1" applyFont="1" applyFill="1" applyBorder="1" applyAlignment="1">
      <alignment vertical="top"/>
    </xf>
    <xf numFmtId="0" fontId="7" fillId="33" borderId="73" xfId="0" applyFont="1" applyFill="1" applyBorder="1" applyAlignment="1">
      <alignment vertical="top"/>
    </xf>
    <xf numFmtId="0" fontId="0" fillId="33" borderId="62" xfId="0" applyFont="1" applyFill="1" applyBorder="1" applyAlignment="1">
      <alignment horizontal="center" vertical="top"/>
    </xf>
    <xf numFmtId="2" fontId="0" fillId="33" borderId="21" xfId="0" applyNumberFormat="1" applyFont="1" applyFill="1" applyBorder="1" applyAlignment="1">
      <alignment vertical="top"/>
    </xf>
    <xf numFmtId="0" fontId="0" fillId="33" borderId="81" xfId="0" applyFont="1" applyFill="1" applyBorder="1" applyAlignment="1">
      <alignment vertical="top"/>
    </xf>
    <xf numFmtId="174" fontId="0" fillId="33" borderId="51" xfId="0" applyNumberFormat="1" applyFont="1" applyFill="1" applyBorder="1" applyAlignment="1">
      <alignment vertical="top"/>
    </xf>
    <xf numFmtId="2" fontId="0" fillId="33" borderId="51" xfId="0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33" borderId="66" xfId="0" applyFont="1" applyFill="1" applyBorder="1" applyAlignment="1">
      <alignment vertical="top"/>
    </xf>
    <xf numFmtId="2" fontId="0" fillId="33" borderId="58" xfId="0" applyNumberFormat="1" applyFont="1" applyFill="1" applyBorder="1" applyAlignment="1">
      <alignment vertical="top"/>
    </xf>
    <xf numFmtId="0" fontId="0" fillId="33" borderId="57" xfId="0" applyFont="1" applyFill="1" applyBorder="1" applyAlignment="1">
      <alignment vertical="top" wrapText="1"/>
    </xf>
    <xf numFmtId="0" fontId="0" fillId="0" borderId="49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33" borderId="68" xfId="0" applyFont="1" applyFill="1" applyBorder="1" applyAlignment="1">
      <alignment horizontal="center" vertical="top"/>
    </xf>
    <xf numFmtId="0" fontId="0" fillId="33" borderId="70" xfId="0" applyFont="1" applyFill="1" applyBorder="1" applyAlignment="1">
      <alignment horizontal="center" vertical="top"/>
    </xf>
    <xf numFmtId="0" fontId="0" fillId="33" borderId="72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0" fillId="33" borderId="67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33" borderId="74" xfId="0" applyFont="1" applyFill="1" applyBorder="1" applyAlignment="1">
      <alignment horizontal="center" vertical="top"/>
    </xf>
    <xf numFmtId="0" fontId="0" fillId="33" borderId="6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82" xfId="0" applyFont="1" applyFill="1" applyBorder="1" applyAlignment="1">
      <alignment horizontal="center" vertical="top"/>
    </xf>
    <xf numFmtId="0" fontId="0" fillId="33" borderId="38" xfId="0" applyFont="1" applyFill="1" applyBorder="1" applyAlignment="1">
      <alignment horizontal="center" vertical="top"/>
    </xf>
    <xf numFmtId="0" fontId="4" fillId="33" borderId="35" xfId="0" applyFont="1" applyFill="1" applyBorder="1" applyAlignment="1">
      <alignment vertical="top"/>
    </xf>
    <xf numFmtId="0" fontId="4" fillId="33" borderId="72" xfId="0" applyFont="1" applyFill="1" applyBorder="1" applyAlignment="1">
      <alignment vertical="top"/>
    </xf>
    <xf numFmtId="0" fontId="0" fillId="33" borderId="78" xfId="0" applyFont="1" applyFill="1" applyBorder="1" applyAlignment="1">
      <alignment horizontal="center" vertical="top"/>
    </xf>
    <xf numFmtId="0" fontId="0" fillId="33" borderId="60" xfId="0" applyFont="1" applyFill="1" applyBorder="1" applyAlignment="1">
      <alignment horizontal="center" vertical="top"/>
    </xf>
    <xf numFmtId="0" fontId="0" fillId="33" borderId="79" xfId="0" applyFont="1" applyFill="1" applyBorder="1" applyAlignment="1">
      <alignment horizontal="center" vertical="top"/>
    </xf>
    <xf numFmtId="0" fontId="0" fillId="33" borderId="62" xfId="0" applyFont="1" applyFill="1" applyBorder="1" applyAlignment="1">
      <alignment horizontal="center" vertical="top"/>
    </xf>
    <xf numFmtId="0" fontId="1" fillId="33" borderId="81" xfId="0" applyFont="1" applyFill="1" applyBorder="1" applyAlignment="1">
      <alignment horizontal="center" vertical="top"/>
    </xf>
    <xf numFmtId="0" fontId="1" fillId="33" borderId="61" xfId="0" applyFont="1" applyFill="1" applyBorder="1" applyAlignment="1">
      <alignment horizontal="center" vertical="top"/>
    </xf>
    <xf numFmtId="0" fontId="1" fillId="33" borderId="60" xfId="0" applyFont="1" applyFill="1" applyBorder="1" applyAlignment="1">
      <alignment horizontal="center" vertical="top"/>
    </xf>
    <xf numFmtId="0" fontId="1" fillId="33" borderId="8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39" xfId="0" applyFont="1" applyFill="1" applyBorder="1" applyAlignment="1">
      <alignment horizontal="center" vertical="top"/>
    </xf>
    <xf numFmtId="0" fontId="2" fillId="33" borderId="61" xfId="0" applyFont="1" applyFill="1" applyBorder="1" applyAlignment="1">
      <alignment horizontal="center" vertical="top"/>
    </xf>
    <xf numFmtId="0" fontId="2" fillId="33" borderId="61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 vertical="top"/>
    </xf>
    <xf numFmtId="0" fontId="1" fillId="33" borderId="69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0" fillId="33" borderId="84" xfId="0" applyFont="1" applyFill="1" applyBorder="1" applyAlignment="1">
      <alignment vertical="top"/>
    </xf>
    <xf numFmtId="0" fontId="0" fillId="33" borderId="40" xfId="0" applyFont="1" applyFill="1" applyBorder="1" applyAlignment="1">
      <alignment vertical="top"/>
    </xf>
    <xf numFmtId="0" fontId="0" fillId="33" borderId="80" xfId="0" applyFont="1" applyFill="1" applyBorder="1" applyAlignment="1">
      <alignment vertical="top" wrapText="1"/>
    </xf>
    <xf numFmtId="0" fontId="0" fillId="33" borderId="74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0" fillId="33" borderId="83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83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68" xfId="0" applyFont="1" applyFill="1" applyBorder="1" applyAlignment="1">
      <alignment horizontal="center" vertical="top"/>
    </xf>
    <xf numFmtId="0" fontId="1" fillId="33" borderId="72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0" fontId="1" fillId="33" borderId="85" xfId="0" applyFont="1" applyFill="1" applyBorder="1" applyAlignment="1">
      <alignment horizontal="center" vertical="top"/>
    </xf>
    <xf numFmtId="0" fontId="0" fillId="33" borderId="76" xfId="0" applyFont="1" applyFill="1" applyBorder="1" applyAlignment="1">
      <alignment horizontal="left" vertical="top"/>
    </xf>
    <xf numFmtId="0" fontId="0" fillId="33" borderId="49" xfId="0" applyFont="1" applyFill="1" applyBorder="1" applyAlignment="1">
      <alignment horizontal="left" vertical="top"/>
    </xf>
    <xf numFmtId="0" fontId="0" fillId="33" borderId="66" xfId="0" applyFont="1" applyFill="1" applyBorder="1" applyAlignment="1">
      <alignment horizontal="left" vertical="top" wrapText="1"/>
    </xf>
    <xf numFmtId="0" fontId="0" fillId="33" borderId="5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showGridLines="0" tabSelected="1" zoomScalePageLayoutView="0" workbookViewId="0" topLeftCell="A155">
      <selection activeCell="B205" sqref="B205"/>
    </sheetView>
  </sheetViews>
  <sheetFormatPr defaultColWidth="0" defaultRowHeight="12.75" zeroHeight="1"/>
  <cols>
    <col min="1" max="1" width="3.140625" style="2" customWidth="1"/>
    <col min="2" max="2" width="39.7109375" style="2" customWidth="1"/>
    <col min="3" max="3" width="6.8515625" style="2" customWidth="1"/>
    <col min="4" max="4" width="7.57421875" style="2" customWidth="1"/>
    <col min="5" max="5" width="12.7109375" style="2" customWidth="1"/>
    <col min="6" max="6" width="9.8515625" style="2" customWidth="1"/>
    <col min="7" max="7" width="8.421875" style="2" customWidth="1"/>
    <col min="8" max="8" width="8.57421875" style="2" customWidth="1"/>
    <col min="9" max="9" width="10.00390625" style="2" customWidth="1"/>
    <col min="10" max="10" width="8.140625" style="2" customWidth="1"/>
    <col min="11" max="11" width="8.7109375" style="2" customWidth="1"/>
    <col min="12" max="12" width="13.28125" style="2" customWidth="1"/>
    <col min="13" max="13" width="7.00390625" style="2" customWidth="1"/>
    <col min="14" max="14" width="9.140625" style="2" customWidth="1"/>
    <col min="15" max="16384" width="0" style="2" hidden="1" customWidth="1"/>
  </cols>
  <sheetData>
    <row r="1" spans="1:13" ht="18">
      <c r="A1" s="324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4"/>
      <c r="B3" s="287" t="s">
        <v>52</v>
      </c>
      <c r="C3" s="287"/>
      <c r="D3" s="288"/>
      <c r="E3" s="4"/>
      <c r="F3" s="4"/>
      <c r="G3" s="4"/>
      <c r="H3" s="4"/>
      <c r="I3" s="4"/>
      <c r="J3" s="4"/>
      <c r="K3" s="4"/>
      <c r="L3" s="4"/>
      <c r="M3" s="4"/>
    </row>
    <row r="4" spans="2:10" ht="14.25">
      <c r="B4" s="289" t="s">
        <v>148</v>
      </c>
      <c r="C4" s="289"/>
      <c r="D4" s="289"/>
      <c r="J4" s="5"/>
    </row>
    <row r="5" spans="2:4" ht="14.25">
      <c r="B5" s="289" t="s">
        <v>60</v>
      </c>
      <c r="C5" s="289"/>
      <c r="D5" s="289"/>
    </row>
    <row r="6" spans="2:4" ht="14.25">
      <c r="B6" s="289" t="s">
        <v>66</v>
      </c>
      <c r="C6" s="289"/>
      <c r="D6" s="289"/>
    </row>
    <row r="7" spans="2:4" ht="14.25">
      <c r="B7" s="289" t="s">
        <v>53</v>
      </c>
      <c r="C7" s="289"/>
      <c r="D7" s="289"/>
    </row>
    <row r="8" spans="2:4" ht="14.25">
      <c r="B8" s="289"/>
      <c r="C8" s="289"/>
      <c r="D8" s="289"/>
    </row>
    <row r="9" spans="1:13" ht="16.5" thickBot="1">
      <c r="A9" s="8"/>
      <c r="B9" s="286" t="s">
        <v>54</v>
      </c>
      <c r="C9" s="8"/>
      <c r="D9" s="8"/>
      <c r="E9" s="8"/>
      <c r="F9" s="8"/>
      <c r="G9" s="9"/>
      <c r="H9" s="8"/>
      <c r="I9" s="8"/>
      <c r="J9" s="8"/>
      <c r="K9" s="8"/>
      <c r="L9" s="8"/>
      <c r="M9" s="8"/>
    </row>
    <row r="10" spans="1:13" ht="12.75">
      <c r="A10" s="10" t="s">
        <v>0</v>
      </c>
      <c r="B10" s="11"/>
      <c r="C10" s="12"/>
      <c r="D10" s="326" t="s">
        <v>36</v>
      </c>
      <c r="E10" s="327"/>
      <c r="F10" s="327"/>
      <c r="G10" s="13" t="s">
        <v>25</v>
      </c>
      <c r="H10" s="14" t="s">
        <v>1</v>
      </c>
      <c r="I10" s="15" t="s">
        <v>29</v>
      </c>
      <c r="J10" s="326" t="s">
        <v>39</v>
      </c>
      <c r="K10" s="327"/>
      <c r="L10" s="327"/>
      <c r="M10" s="328"/>
    </row>
    <row r="11" spans="1:13" ht="12.75">
      <c r="A11" s="16"/>
      <c r="B11" s="17" t="s">
        <v>15</v>
      </c>
      <c r="C11" s="18" t="s">
        <v>27</v>
      </c>
      <c r="D11" s="19" t="s">
        <v>2</v>
      </c>
      <c r="E11" s="20" t="s">
        <v>33</v>
      </c>
      <c r="F11" s="21" t="s">
        <v>18</v>
      </c>
      <c r="G11" s="22" t="s">
        <v>37</v>
      </c>
      <c r="H11" s="23" t="s">
        <v>35</v>
      </c>
      <c r="I11" s="24" t="s">
        <v>30</v>
      </c>
      <c r="J11" s="25" t="s">
        <v>2</v>
      </c>
      <c r="K11" s="311" t="s">
        <v>40</v>
      </c>
      <c r="L11" s="311"/>
      <c r="M11" s="26" t="s">
        <v>38</v>
      </c>
    </row>
    <row r="12" spans="1:13" ht="12.75">
      <c r="A12" s="27"/>
      <c r="B12" s="17" t="s">
        <v>3</v>
      </c>
      <c r="C12" s="53"/>
      <c r="D12" s="16"/>
      <c r="E12" s="20" t="s">
        <v>16</v>
      </c>
      <c r="F12" s="21" t="s">
        <v>22</v>
      </c>
      <c r="G12" s="22" t="s">
        <v>46</v>
      </c>
      <c r="H12" s="23"/>
      <c r="I12" s="28" t="s">
        <v>31</v>
      </c>
      <c r="J12" s="29"/>
      <c r="K12" s="30" t="s">
        <v>17</v>
      </c>
      <c r="L12" s="31" t="s">
        <v>45</v>
      </c>
      <c r="M12" s="32"/>
    </row>
    <row r="13" spans="1:13" ht="12.75">
      <c r="A13" s="16"/>
      <c r="B13" s="17"/>
      <c r="C13" s="33"/>
      <c r="D13" s="16"/>
      <c r="E13" s="20" t="s">
        <v>28</v>
      </c>
      <c r="F13" s="21" t="s">
        <v>19</v>
      </c>
      <c r="G13" s="22" t="s">
        <v>47</v>
      </c>
      <c r="H13" s="33"/>
      <c r="I13" s="24" t="s">
        <v>32</v>
      </c>
      <c r="J13" s="34"/>
      <c r="K13" s="35"/>
      <c r="L13" s="36"/>
      <c r="M13" s="37"/>
    </row>
    <row r="14" spans="1:13" ht="12.75">
      <c r="A14" s="16"/>
      <c r="B14" s="38"/>
      <c r="C14" s="33"/>
      <c r="D14" s="16"/>
      <c r="E14" s="20" t="s">
        <v>34</v>
      </c>
      <c r="F14" s="21"/>
      <c r="G14" s="22" t="s">
        <v>20</v>
      </c>
      <c r="H14" s="23"/>
      <c r="I14" s="16" t="s">
        <v>73</v>
      </c>
      <c r="J14" s="39"/>
      <c r="K14" s="35"/>
      <c r="L14" s="40"/>
      <c r="M14" s="41"/>
    </row>
    <row r="15" spans="1:13" ht="12.75">
      <c r="A15" s="16"/>
      <c r="B15" s="38"/>
      <c r="C15" s="33"/>
      <c r="D15" s="16"/>
      <c r="E15" s="20"/>
      <c r="F15" s="21"/>
      <c r="G15" s="22"/>
      <c r="H15" s="23"/>
      <c r="I15" s="16"/>
      <c r="J15" s="39"/>
      <c r="K15" s="35"/>
      <c r="L15" s="40"/>
      <c r="M15" s="41"/>
    </row>
    <row r="16" spans="1:13" ht="13.5" thickBot="1">
      <c r="A16" s="42"/>
      <c r="B16" s="43"/>
      <c r="C16" s="9"/>
      <c r="D16" s="42"/>
      <c r="E16" s="44"/>
      <c r="F16" s="45"/>
      <c r="G16" s="44"/>
      <c r="H16" s="9"/>
      <c r="I16" s="42"/>
      <c r="J16" s="46"/>
      <c r="K16" s="47"/>
      <c r="L16" s="48"/>
      <c r="M16" s="49"/>
    </row>
    <row r="17" spans="1:13" ht="13.5" thickBot="1">
      <c r="A17" s="16"/>
      <c r="B17" s="51" t="s">
        <v>26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50"/>
    </row>
    <row r="18" spans="1:13" s="6" customFormat="1" ht="12.75">
      <c r="A18" s="70" t="s">
        <v>7</v>
      </c>
      <c r="B18" s="115" t="s">
        <v>5</v>
      </c>
      <c r="C18" s="106"/>
      <c r="D18" s="98"/>
      <c r="E18" s="72"/>
      <c r="F18" s="72"/>
      <c r="G18" s="72"/>
      <c r="H18" s="72"/>
      <c r="I18" s="99"/>
      <c r="J18" s="98"/>
      <c r="K18" s="72"/>
      <c r="L18" s="72"/>
      <c r="M18" s="99"/>
    </row>
    <row r="19" spans="1:13" s="6" customFormat="1" ht="12.75">
      <c r="A19" s="74">
        <v>1</v>
      </c>
      <c r="B19" s="116" t="s">
        <v>157</v>
      </c>
      <c r="C19" s="107" t="s">
        <v>7</v>
      </c>
      <c r="D19" s="75">
        <v>2</v>
      </c>
      <c r="E19" s="77">
        <v>1</v>
      </c>
      <c r="F19" s="77">
        <v>1</v>
      </c>
      <c r="G19" s="77">
        <v>0</v>
      </c>
      <c r="H19" s="77" t="s">
        <v>56</v>
      </c>
      <c r="I19" s="78" t="s">
        <v>71</v>
      </c>
      <c r="J19" s="75">
        <v>30</v>
      </c>
      <c r="K19" s="77">
        <v>0</v>
      </c>
      <c r="L19" s="77">
        <v>30</v>
      </c>
      <c r="M19" s="78">
        <v>0</v>
      </c>
    </row>
    <row r="20" spans="1:13" s="6" customFormat="1" ht="12.75">
      <c r="A20" s="74">
        <v>2</v>
      </c>
      <c r="B20" s="116" t="s">
        <v>61</v>
      </c>
      <c r="C20" s="107" t="s">
        <v>7</v>
      </c>
      <c r="D20" s="75">
        <v>2</v>
      </c>
      <c r="E20" s="77">
        <v>1</v>
      </c>
      <c r="F20" s="77">
        <v>1</v>
      </c>
      <c r="G20" s="77">
        <v>0</v>
      </c>
      <c r="H20" s="77" t="s">
        <v>141</v>
      </c>
      <c r="I20" s="78" t="s">
        <v>21</v>
      </c>
      <c r="J20" s="75">
        <v>18</v>
      </c>
      <c r="K20" s="77">
        <v>10</v>
      </c>
      <c r="L20" s="77">
        <v>8</v>
      </c>
      <c r="M20" s="78">
        <v>0</v>
      </c>
    </row>
    <row r="21" spans="1:13" s="6" customFormat="1" ht="13.5" thickBot="1">
      <c r="A21" s="80">
        <v>3</v>
      </c>
      <c r="B21" s="117" t="s">
        <v>4</v>
      </c>
      <c r="C21" s="108" t="s">
        <v>8</v>
      </c>
      <c r="D21" s="81">
        <v>2</v>
      </c>
      <c r="E21" s="83">
        <v>1</v>
      </c>
      <c r="F21" s="83">
        <v>1</v>
      </c>
      <c r="G21" s="83">
        <v>2</v>
      </c>
      <c r="H21" s="83" t="s">
        <v>55</v>
      </c>
      <c r="I21" s="84" t="s">
        <v>21</v>
      </c>
      <c r="J21" s="81">
        <v>30</v>
      </c>
      <c r="K21" s="83">
        <v>0</v>
      </c>
      <c r="L21" s="83">
        <v>30</v>
      </c>
      <c r="M21" s="84">
        <v>0</v>
      </c>
    </row>
    <row r="22" spans="1:13" s="6" customFormat="1" ht="13.5" thickBot="1">
      <c r="A22" s="86"/>
      <c r="B22" s="118" t="s">
        <v>51</v>
      </c>
      <c r="C22" s="109" t="s">
        <v>147</v>
      </c>
      <c r="D22" s="87">
        <f>SUM(D19:D21)</f>
        <v>6</v>
      </c>
      <c r="E22" s="88">
        <f>SUM(E19:E21)</f>
        <v>3</v>
      </c>
      <c r="F22" s="88">
        <f>SUM(F19:F21)</f>
        <v>3</v>
      </c>
      <c r="G22" s="88">
        <f>SUM(G19:G21)</f>
        <v>2</v>
      </c>
      <c r="H22" s="88" t="s">
        <v>44</v>
      </c>
      <c r="I22" s="89" t="s">
        <v>44</v>
      </c>
      <c r="J22" s="87">
        <f>SUM(J19:J21)</f>
        <v>78</v>
      </c>
      <c r="K22" s="88">
        <f>SUM(K19:K21)</f>
        <v>10</v>
      </c>
      <c r="L22" s="88">
        <f>SUM(L19:L21)</f>
        <v>68</v>
      </c>
      <c r="M22" s="89">
        <f>SUM(M19:M21)</f>
        <v>0</v>
      </c>
    </row>
    <row r="23" spans="1:13" s="6" customFormat="1" ht="12.75">
      <c r="A23" s="64"/>
      <c r="B23" s="119" t="s">
        <v>74</v>
      </c>
      <c r="C23" s="110" t="s">
        <v>147</v>
      </c>
      <c r="D23" s="59">
        <v>2</v>
      </c>
      <c r="E23" s="61">
        <v>1</v>
      </c>
      <c r="F23" s="61">
        <v>1</v>
      </c>
      <c r="G23" s="61">
        <f>SUM(G21,G19)</f>
        <v>2</v>
      </c>
      <c r="H23" s="61" t="s">
        <v>44</v>
      </c>
      <c r="I23" s="66" t="s">
        <v>44</v>
      </c>
      <c r="J23" s="59">
        <v>30</v>
      </c>
      <c r="K23" s="61">
        <f>SUM(K21,K19)</f>
        <v>0</v>
      </c>
      <c r="L23" s="61">
        <v>30</v>
      </c>
      <c r="M23" s="66">
        <f>SUM(M21,M19)</f>
        <v>0</v>
      </c>
    </row>
    <row r="24" spans="1:13" s="6" customFormat="1" ht="13.5" thickBot="1">
      <c r="A24" s="90"/>
      <c r="B24" s="120" t="s">
        <v>75</v>
      </c>
      <c r="C24" s="111" t="s">
        <v>147</v>
      </c>
      <c r="D24" s="91">
        <f>SUM(D19)</f>
        <v>2</v>
      </c>
      <c r="E24" s="92">
        <f>SUM(E19)</f>
        <v>1</v>
      </c>
      <c r="F24" s="92">
        <f>SUM(F19)</f>
        <v>1</v>
      </c>
      <c r="G24" s="92">
        <f>SUM(G19)</f>
        <v>0</v>
      </c>
      <c r="H24" s="92" t="s">
        <v>44</v>
      </c>
      <c r="I24" s="93" t="s">
        <v>44</v>
      </c>
      <c r="J24" s="91">
        <f>SUM(J19)</f>
        <v>30</v>
      </c>
      <c r="K24" s="92">
        <f>SUM(K19)</f>
        <v>0</v>
      </c>
      <c r="L24" s="92">
        <v>30</v>
      </c>
      <c r="M24" s="93">
        <v>0</v>
      </c>
    </row>
    <row r="25" spans="1:13" s="6" customFormat="1" ht="13.5" thickBot="1">
      <c r="A25" s="121" t="s">
        <v>8</v>
      </c>
      <c r="B25" s="94" t="s">
        <v>6</v>
      </c>
      <c r="C25" s="88"/>
      <c r="D25" s="88"/>
      <c r="E25" s="88"/>
      <c r="F25" s="95"/>
      <c r="G25" s="95"/>
      <c r="H25" s="95"/>
      <c r="I25" s="95"/>
      <c r="J25" s="95"/>
      <c r="K25" s="95"/>
      <c r="L25" s="95"/>
      <c r="M25" s="101"/>
    </row>
    <row r="26" spans="1:13" s="6" customFormat="1" ht="12.75">
      <c r="A26" s="122">
        <v>1</v>
      </c>
      <c r="B26" s="123" t="s">
        <v>63</v>
      </c>
      <c r="C26" s="112" t="s">
        <v>7</v>
      </c>
      <c r="D26" s="98">
        <v>3</v>
      </c>
      <c r="E26" s="72">
        <v>1</v>
      </c>
      <c r="F26" s="72">
        <v>2</v>
      </c>
      <c r="G26" s="72">
        <v>0</v>
      </c>
      <c r="H26" s="72" t="s">
        <v>56</v>
      </c>
      <c r="I26" s="99" t="s">
        <v>21</v>
      </c>
      <c r="J26" s="98">
        <v>18</v>
      </c>
      <c r="K26" s="72">
        <v>10</v>
      </c>
      <c r="L26" s="72">
        <v>8</v>
      </c>
      <c r="M26" s="99">
        <v>7</v>
      </c>
    </row>
    <row r="27" spans="1:13" s="6" customFormat="1" ht="12.75">
      <c r="A27" s="124">
        <v>2</v>
      </c>
      <c r="B27" s="116" t="s">
        <v>62</v>
      </c>
      <c r="C27" s="107" t="s">
        <v>7</v>
      </c>
      <c r="D27" s="75">
        <v>3</v>
      </c>
      <c r="E27" s="77">
        <v>1</v>
      </c>
      <c r="F27" s="77">
        <v>2</v>
      </c>
      <c r="G27" s="77">
        <v>0</v>
      </c>
      <c r="H27" s="77" t="s">
        <v>142</v>
      </c>
      <c r="I27" s="78" t="s">
        <v>21</v>
      </c>
      <c r="J27" s="75">
        <v>18</v>
      </c>
      <c r="K27" s="77">
        <v>10</v>
      </c>
      <c r="L27" s="77">
        <v>8</v>
      </c>
      <c r="M27" s="78">
        <v>7</v>
      </c>
    </row>
    <row r="28" spans="1:13" s="6" customFormat="1" ht="12.75">
      <c r="A28" s="124">
        <v>3</v>
      </c>
      <c r="B28" s="125" t="s">
        <v>123</v>
      </c>
      <c r="C28" s="107" t="s">
        <v>7</v>
      </c>
      <c r="D28" s="75">
        <v>2</v>
      </c>
      <c r="E28" s="77">
        <v>1</v>
      </c>
      <c r="F28" s="77">
        <v>1</v>
      </c>
      <c r="G28" s="77">
        <v>0</v>
      </c>
      <c r="H28" s="77" t="s">
        <v>138</v>
      </c>
      <c r="I28" s="78" t="s">
        <v>21</v>
      </c>
      <c r="J28" s="75">
        <v>10</v>
      </c>
      <c r="K28" s="77">
        <v>10</v>
      </c>
      <c r="L28" s="77">
        <v>0</v>
      </c>
      <c r="M28" s="78">
        <v>15</v>
      </c>
    </row>
    <row r="29" spans="1:13" s="6" customFormat="1" ht="12.75">
      <c r="A29" s="124">
        <v>4</v>
      </c>
      <c r="B29" s="125" t="s">
        <v>124</v>
      </c>
      <c r="C29" s="107" t="s">
        <v>7</v>
      </c>
      <c r="D29" s="75">
        <v>2</v>
      </c>
      <c r="E29" s="77">
        <v>1</v>
      </c>
      <c r="F29" s="77">
        <v>1</v>
      </c>
      <c r="G29" s="77">
        <v>0</v>
      </c>
      <c r="H29" s="77" t="s">
        <v>138</v>
      </c>
      <c r="I29" s="78" t="s">
        <v>21</v>
      </c>
      <c r="J29" s="75">
        <v>18</v>
      </c>
      <c r="K29" s="77">
        <v>18</v>
      </c>
      <c r="L29" s="77">
        <v>0</v>
      </c>
      <c r="M29" s="78">
        <v>7</v>
      </c>
    </row>
    <row r="30" spans="1:13" s="6" customFormat="1" ht="12.75">
      <c r="A30" s="124">
        <v>5</v>
      </c>
      <c r="B30" s="125" t="s">
        <v>125</v>
      </c>
      <c r="C30" s="107" t="s">
        <v>7</v>
      </c>
      <c r="D30" s="75">
        <v>2</v>
      </c>
      <c r="E30" s="77">
        <v>1</v>
      </c>
      <c r="F30" s="77">
        <v>1</v>
      </c>
      <c r="G30" s="77">
        <v>0</v>
      </c>
      <c r="H30" s="77" t="s">
        <v>138</v>
      </c>
      <c r="I30" s="78" t="s">
        <v>21</v>
      </c>
      <c r="J30" s="75">
        <v>10</v>
      </c>
      <c r="K30" s="77">
        <v>10</v>
      </c>
      <c r="L30" s="77">
        <v>0</v>
      </c>
      <c r="M30" s="78">
        <v>15</v>
      </c>
    </row>
    <row r="31" spans="1:13" s="6" customFormat="1" ht="13.5" thickBot="1">
      <c r="A31" s="68">
        <v>6</v>
      </c>
      <c r="B31" s="126" t="s">
        <v>126</v>
      </c>
      <c r="C31" s="111" t="s">
        <v>7</v>
      </c>
      <c r="D31" s="91">
        <v>2</v>
      </c>
      <c r="E31" s="92">
        <v>1</v>
      </c>
      <c r="F31" s="92">
        <v>1</v>
      </c>
      <c r="G31" s="92">
        <v>0</v>
      </c>
      <c r="H31" s="92" t="s">
        <v>138</v>
      </c>
      <c r="I31" s="93" t="s">
        <v>21</v>
      </c>
      <c r="J31" s="91">
        <v>10</v>
      </c>
      <c r="K31" s="92">
        <v>10</v>
      </c>
      <c r="L31" s="92">
        <v>0</v>
      </c>
      <c r="M31" s="93">
        <v>15</v>
      </c>
    </row>
    <row r="32" spans="1:13" s="6" customFormat="1" ht="25.5">
      <c r="A32" s="122">
        <v>7</v>
      </c>
      <c r="B32" s="127" t="s">
        <v>127</v>
      </c>
      <c r="C32" s="112" t="s">
        <v>7</v>
      </c>
      <c r="D32" s="98">
        <v>2</v>
      </c>
      <c r="E32" s="72">
        <v>1</v>
      </c>
      <c r="F32" s="72">
        <v>1</v>
      </c>
      <c r="G32" s="72">
        <v>0</v>
      </c>
      <c r="H32" s="72" t="s">
        <v>138</v>
      </c>
      <c r="I32" s="99" t="s">
        <v>21</v>
      </c>
      <c r="J32" s="98">
        <v>10</v>
      </c>
      <c r="K32" s="72">
        <v>10</v>
      </c>
      <c r="L32" s="72">
        <v>0</v>
      </c>
      <c r="M32" s="99">
        <v>15</v>
      </c>
    </row>
    <row r="33" spans="1:13" s="6" customFormat="1" ht="12.75">
      <c r="A33" s="124">
        <v>8</v>
      </c>
      <c r="B33" s="125" t="s">
        <v>128</v>
      </c>
      <c r="C33" s="107" t="s">
        <v>7</v>
      </c>
      <c r="D33" s="75">
        <v>2</v>
      </c>
      <c r="E33" s="77">
        <v>1</v>
      </c>
      <c r="F33" s="77">
        <v>1</v>
      </c>
      <c r="G33" s="77">
        <v>0</v>
      </c>
      <c r="H33" s="77" t="s">
        <v>138</v>
      </c>
      <c r="I33" s="78" t="s">
        <v>21</v>
      </c>
      <c r="J33" s="75">
        <v>10</v>
      </c>
      <c r="K33" s="77">
        <v>10</v>
      </c>
      <c r="L33" s="77">
        <v>0</v>
      </c>
      <c r="M33" s="78">
        <v>15</v>
      </c>
    </row>
    <row r="34" spans="1:13" s="6" customFormat="1" ht="12.75">
      <c r="A34" s="124">
        <v>9</v>
      </c>
      <c r="B34" s="125" t="s">
        <v>129</v>
      </c>
      <c r="C34" s="107" t="s">
        <v>7</v>
      </c>
      <c r="D34" s="75">
        <v>2</v>
      </c>
      <c r="E34" s="77">
        <v>1</v>
      </c>
      <c r="F34" s="77">
        <v>1</v>
      </c>
      <c r="G34" s="77">
        <v>0</v>
      </c>
      <c r="H34" s="77" t="s">
        <v>138</v>
      </c>
      <c r="I34" s="78" t="s">
        <v>21</v>
      </c>
      <c r="J34" s="75">
        <v>10</v>
      </c>
      <c r="K34" s="77">
        <v>10</v>
      </c>
      <c r="L34" s="77">
        <v>0</v>
      </c>
      <c r="M34" s="78">
        <v>15</v>
      </c>
    </row>
    <row r="35" spans="1:13" s="6" customFormat="1" ht="12.75">
      <c r="A35" s="124">
        <v>10</v>
      </c>
      <c r="B35" s="125" t="s">
        <v>130</v>
      </c>
      <c r="C35" s="107" t="s">
        <v>7</v>
      </c>
      <c r="D35" s="75">
        <v>2</v>
      </c>
      <c r="E35" s="77">
        <v>1</v>
      </c>
      <c r="F35" s="77">
        <v>1</v>
      </c>
      <c r="G35" s="77">
        <v>0</v>
      </c>
      <c r="H35" s="77" t="s">
        <v>138</v>
      </c>
      <c r="I35" s="78" t="s">
        <v>21</v>
      </c>
      <c r="J35" s="75">
        <v>10</v>
      </c>
      <c r="K35" s="77">
        <v>10</v>
      </c>
      <c r="L35" s="77">
        <v>0</v>
      </c>
      <c r="M35" s="78">
        <v>15</v>
      </c>
    </row>
    <row r="36" spans="1:13" s="6" customFormat="1" ht="26.25" thickBot="1">
      <c r="A36" s="68">
        <v>11</v>
      </c>
      <c r="B36" s="126" t="s">
        <v>119</v>
      </c>
      <c r="C36" s="111" t="s">
        <v>7</v>
      </c>
      <c r="D36" s="91">
        <v>3</v>
      </c>
      <c r="E36" s="92">
        <v>1.5</v>
      </c>
      <c r="F36" s="92">
        <v>1.5</v>
      </c>
      <c r="G36" s="92">
        <v>0</v>
      </c>
      <c r="H36" s="92" t="s">
        <v>56</v>
      </c>
      <c r="I36" s="93" t="s">
        <v>21</v>
      </c>
      <c r="J36" s="91">
        <v>28</v>
      </c>
      <c r="K36" s="92">
        <v>18</v>
      </c>
      <c r="L36" s="92">
        <v>10</v>
      </c>
      <c r="M36" s="93">
        <v>9.5</v>
      </c>
    </row>
    <row r="37" spans="1:13" s="6" customFormat="1" ht="13.5" thickBot="1">
      <c r="A37" s="86"/>
      <c r="B37" s="118" t="s">
        <v>51</v>
      </c>
      <c r="C37" s="109"/>
      <c r="D37" s="87">
        <f>SUM(D26:D36)</f>
        <v>25</v>
      </c>
      <c r="E37" s="88">
        <f>SUM(E26:E36)</f>
        <v>11.5</v>
      </c>
      <c r="F37" s="88">
        <f>SUM(F26:F36)</f>
        <v>13.5</v>
      </c>
      <c r="G37" s="88">
        <f>SUM(G26:G36)</f>
        <v>0</v>
      </c>
      <c r="H37" s="88" t="s">
        <v>44</v>
      </c>
      <c r="I37" s="89" t="s">
        <v>44</v>
      </c>
      <c r="J37" s="87">
        <f>SUM(J26:J36)</f>
        <v>152</v>
      </c>
      <c r="K37" s="88">
        <f>SUM(K26:K36)</f>
        <v>126</v>
      </c>
      <c r="L37" s="88">
        <f>SUM(L26:L36)</f>
        <v>26</v>
      </c>
      <c r="M37" s="89">
        <f>SUM(M26:M36)</f>
        <v>135.5</v>
      </c>
    </row>
    <row r="38" spans="1:13" s="6" customFormat="1" ht="12.75">
      <c r="A38" s="64"/>
      <c r="B38" s="119" t="s">
        <v>74</v>
      </c>
      <c r="C38" s="110"/>
      <c r="D38" s="59">
        <v>0</v>
      </c>
      <c r="E38" s="61">
        <v>0</v>
      </c>
      <c r="F38" s="61">
        <v>0</v>
      </c>
      <c r="G38" s="61">
        <v>0</v>
      </c>
      <c r="H38" s="61" t="s">
        <v>44</v>
      </c>
      <c r="I38" s="66" t="s">
        <v>44</v>
      </c>
      <c r="J38" s="59">
        <v>0</v>
      </c>
      <c r="K38" s="61">
        <v>0</v>
      </c>
      <c r="L38" s="61">
        <v>0</v>
      </c>
      <c r="M38" s="66">
        <v>0</v>
      </c>
    </row>
    <row r="39" spans="1:13" s="6" customFormat="1" ht="13.5" thickBot="1">
      <c r="A39" s="90"/>
      <c r="B39" s="120" t="s">
        <v>75</v>
      </c>
      <c r="C39" s="111"/>
      <c r="D39" s="91">
        <v>0</v>
      </c>
      <c r="E39" s="92">
        <v>0</v>
      </c>
      <c r="F39" s="92">
        <v>0</v>
      </c>
      <c r="G39" s="92">
        <v>0</v>
      </c>
      <c r="H39" s="92" t="s">
        <v>44</v>
      </c>
      <c r="I39" s="93" t="s">
        <v>44</v>
      </c>
      <c r="J39" s="91">
        <v>0</v>
      </c>
      <c r="K39" s="92">
        <v>0</v>
      </c>
      <c r="L39" s="92">
        <v>0</v>
      </c>
      <c r="M39" s="93">
        <v>0</v>
      </c>
    </row>
    <row r="40" spans="1:13" s="6" customFormat="1" ht="13.5" thickBot="1">
      <c r="A40" s="121" t="s">
        <v>10</v>
      </c>
      <c r="B40" s="94" t="s">
        <v>9</v>
      </c>
      <c r="C40" s="88"/>
      <c r="D40" s="95"/>
      <c r="E40" s="95"/>
      <c r="F40" s="95"/>
      <c r="G40" s="95"/>
      <c r="H40" s="95"/>
      <c r="I40" s="95"/>
      <c r="J40" s="95"/>
      <c r="K40" s="95"/>
      <c r="L40" s="95"/>
      <c r="M40" s="101"/>
    </row>
    <row r="41" spans="1:13" s="6" customFormat="1" ht="12.75">
      <c r="A41" s="97">
        <v>1</v>
      </c>
      <c r="B41" s="123" t="s">
        <v>64</v>
      </c>
      <c r="C41" s="112" t="s">
        <v>8</v>
      </c>
      <c r="D41" s="98">
        <v>3</v>
      </c>
      <c r="E41" s="72">
        <v>1.5</v>
      </c>
      <c r="F41" s="72">
        <v>1.5</v>
      </c>
      <c r="G41" s="72">
        <v>0</v>
      </c>
      <c r="H41" s="72" t="s">
        <v>142</v>
      </c>
      <c r="I41" s="99" t="s">
        <v>21</v>
      </c>
      <c r="J41" s="98">
        <v>18</v>
      </c>
      <c r="K41" s="72">
        <v>10</v>
      </c>
      <c r="L41" s="72">
        <v>8</v>
      </c>
      <c r="M41" s="99">
        <v>19.5</v>
      </c>
    </row>
    <row r="42" spans="1:13" s="6" customFormat="1" ht="12.75">
      <c r="A42" s="74">
        <v>2</v>
      </c>
      <c r="B42" s="116" t="s">
        <v>65</v>
      </c>
      <c r="C42" s="107" t="s">
        <v>8</v>
      </c>
      <c r="D42" s="75">
        <v>2.5</v>
      </c>
      <c r="E42" s="77">
        <v>1</v>
      </c>
      <c r="F42" s="77">
        <v>1.5</v>
      </c>
      <c r="G42" s="77">
        <v>0</v>
      </c>
      <c r="H42" s="77" t="s">
        <v>142</v>
      </c>
      <c r="I42" s="78" t="s">
        <v>21</v>
      </c>
      <c r="J42" s="75">
        <v>18</v>
      </c>
      <c r="K42" s="77">
        <v>10</v>
      </c>
      <c r="L42" s="77">
        <v>8</v>
      </c>
      <c r="M42" s="78">
        <v>7</v>
      </c>
    </row>
    <row r="43" spans="1:13" s="6" customFormat="1" ht="12.75">
      <c r="A43" s="74">
        <v>3</v>
      </c>
      <c r="B43" s="116" t="s">
        <v>120</v>
      </c>
      <c r="C43" s="107" t="s">
        <v>7</v>
      </c>
      <c r="D43" s="75">
        <v>2</v>
      </c>
      <c r="E43" s="77">
        <v>1</v>
      </c>
      <c r="F43" s="77">
        <v>1</v>
      </c>
      <c r="G43" s="77">
        <v>0</v>
      </c>
      <c r="H43" s="77" t="s">
        <v>138</v>
      </c>
      <c r="I43" s="78" t="s">
        <v>21</v>
      </c>
      <c r="J43" s="75">
        <v>18</v>
      </c>
      <c r="K43" s="77">
        <v>10</v>
      </c>
      <c r="L43" s="77">
        <v>8</v>
      </c>
      <c r="M43" s="78">
        <v>7</v>
      </c>
    </row>
    <row r="44" spans="1:13" s="6" customFormat="1" ht="12.75">
      <c r="A44" s="74">
        <v>4</v>
      </c>
      <c r="B44" s="125" t="s">
        <v>158</v>
      </c>
      <c r="C44" s="107" t="s">
        <v>8</v>
      </c>
      <c r="D44" s="75">
        <v>2</v>
      </c>
      <c r="E44" s="77">
        <v>1</v>
      </c>
      <c r="F44" s="77">
        <v>1</v>
      </c>
      <c r="G44" s="77">
        <v>0</v>
      </c>
      <c r="H44" s="77" t="s">
        <v>139</v>
      </c>
      <c r="I44" s="78" t="s">
        <v>21</v>
      </c>
      <c r="J44" s="75">
        <v>18</v>
      </c>
      <c r="K44" s="77">
        <v>10</v>
      </c>
      <c r="L44" s="77">
        <v>8</v>
      </c>
      <c r="M44" s="78">
        <v>7</v>
      </c>
    </row>
    <row r="45" spans="1:13" s="6" customFormat="1" ht="12.75">
      <c r="A45" s="74">
        <v>5</v>
      </c>
      <c r="B45" s="116" t="s">
        <v>67</v>
      </c>
      <c r="C45" s="107" t="s">
        <v>8</v>
      </c>
      <c r="D45" s="75">
        <v>3</v>
      </c>
      <c r="E45" s="77">
        <v>1.5</v>
      </c>
      <c r="F45" s="77">
        <v>1.5</v>
      </c>
      <c r="G45" s="77">
        <v>0</v>
      </c>
      <c r="H45" s="77" t="s">
        <v>56</v>
      </c>
      <c r="I45" s="78" t="s">
        <v>21</v>
      </c>
      <c r="J45" s="75">
        <v>18</v>
      </c>
      <c r="K45" s="77">
        <v>10</v>
      </c>
      <c r="L45" s="77">
        <v>8</v>
      </c>
      <c r="M45" s="78">
        <v>19.5</v>
      </c>
    </row>
    <row r="46" spans="1:13" s="6" customFormat="1" ht="13.5" thickBot="1">
      <c r="A46" s="80">
        <v>6</v>
      </c>
      <c r="B46" s="117" t="s">
        <v>68</v>
      </c>
      <c r="C46" s="108" t="s">
        <v>8</v>
      </c>
      <c r="D46" s="81">
        <v>2</v>
      </c>
      <c r="E46" s="83">
        <v>1</v>
      </c>
      <c r="F46" s="83">
        <v>1</v>
      </c>
      <c r="G46" s="83">
        <v>0</v>
      </c>
      <c r="H46" s="83" t="s">
        <v>139</v>
      </c>
      <c r="I46" s="84" t="s">
        <v>21</v>
      </c>
      <c r="J46" s="81">
        <v>18</v>
      </c>
      <c r="K46" s="83">
        <v>10</v>
      </c>
      <c r="L46" s="83">
        <v>8</v>
      </c>
      <c r="M46" s="84">
        <v>7</v>
      </c>
    </row>
    <row r="47" spans="1:13" s="6" customFormat="1" ht="13.5" thickBot="1">
      <c r="A47" s="86"/>
      <c r="B47" s="118" t="s">
        <v>51</v>
      </c>
      <c r="C47" s="109"/>
      <c r="D47" s="87">
        <f>SUM(D41:D46)</f>
        <v>14.5</v>
      </c>
      <c r="E47" s="88">
        <f>SUM(E41:E46)</f>
        <v>7</v>
      </c>
      <c r="F47" s="88">
        <f>SUM(F41:F46)</f>
        <v>7.5</v>
      </c>
      <c r="G47" s="88">
        <f>SUM(G41:G46)</f>
        <v>0</v>
      </c>
      <c r="H47" s="88" t="s">
        <v>44</v>
      </c>
      <c r="I47" s="89" t="s">
        <v>44</v>
      </c>
      <c r="J47" s="87">
        <f>SUM(J41:J46)</f>
        <v>108</v>
      </c>
      <c r="K47" s="88">
        <f>SUM(K41:K46)</f>
        <v>60</v>
      </c>
      <c r="L47" s="88">
        <f>SUM(L41:L46)</f>
        <v>48</v>
      </c>
      <c r="M47" s="89">
        <f>SUM(M41:M46)</f>
        <v>67</v>
      </c>
    </row>
    <row r="48" spans="1:13" s="6" customFormat="1" ht="13.5" thickBot="1">
      <c r="A48" s="128"/>
      <c r="B48" s="119" t="s">
        <v>74</v>
      </c>
      <c r="C48" s="110"/>
      <c r="D48" s="59">
        <v>0</v>
      </c>
      <c r="E48" s="61">
        <v>0</v>
      </c>
      <c r="F48" s="61">
        <v>0</v>
      </c>
      <c r="G48" s="61">
        <v>0</v>
      </c>
      <c r="H48" s="61" t="s">
        <v>44</v>
      </c>
      <c r="I48" s="66" t="s">
        <v>44</v>
      </c>
      <c r="J48" s="59">
        <v>0</v>
      </c>
      <c r="K48" s="61">
        <v>0</v>
      </c>
      <c r="L48" s="61">
        <v>0</v>
      </c>
      <c r="M48" s="66">
        <v>0</v>
      </c>
    </row>
    <row r="49" spans="1:13" s="6" customFormat="1" ht="13.5" thickBot="1">
      <c r="A49" s="129"/>
      <c r="B49" s="130" t="s">
        <v>75</v>
      </c>
      <c r="C49" s="111"/>
      <c r="D49" s="91">
        <v>0</v>
      </c>
      <c r="E49" s="92">
        <v>0</v>
      </c>
      <c r="F49" s="92">
        <v>0</v>
      </c>
      <c r="G49" s="92">
        <v>0</v>
      </c>
      <c r="H49" s="92" t="s">
        <v>44</v>
      </c>
      <c r="I49" s="93" t="s">
        <v>44</v>
      </c>
      <c r="J49" s="91">
        <v>0</v>
      </c>
      <c r="K49" s="92">
        <v>0</v>
      </c>
      <c r="L49" s="92">
        <v>0</v>
      </c>
      <c r="M49" s="93">
        <v>0</v>
      </c>
    </row>
    <row r="50" spans="1:13" s="6" customFormat="1" ht="13.5" thickBot="1">
      <c r="A50" s="121" t="s">
        <v>11</v>
      </c>
      <c r="B50" s="94" t="s">
        <v>12</v>
      </c>
      <c r="C50" s="88"/>
      <c r="D50" s="95"/>
      <c r="E50" s="95"/>
      <c r="F50" s="95"/>
      <c r="G50" s="95"/>
      <c r="H50" s="95"/>
      <c r="I50" s="95"/>
      <c r="J50" s="95"/>
      <c r="K50" s="95"/>
      <c r="L50" s="95"/>
      <c r="M50" s="101"/>
    </row>
    <row r="51" spans="1:13" s="6" customFormat="1" ht="12.75">
      <c r="A51" s="97"/>
      <c r="B51" s="123" t="s">
        <v>51</v>
      </c>
      <c r="C51" s="112"/>
      <c r="D51" s="98">
        <v>0</v>
      </c>
      <c r="E51" s="72">
        <v>0</v>
      </c>
      <c r="F51" s="72">
        <v>0</v>
      </c>
      <c r="G51" s="72">
        <v>0</v>
      </c>
      <c r="H51" s="72" t="s">
        <v>44</v>
      </c>
      <c r="I51" s="99" t="s">
        <v>44</v>
      </c>
      <c r="J51" s="98">
        <v>0</v>
      </c>
      <c r="K51" s="72">
        <v>0</v>
      </c>
      <c r="L51" s="72">
        <v>0</v>
      </c>
      <c r="M51" s="99">
        <v>0</v>
      </c>
    </row>
    <row r="52" spans="1:13" s="6" customFormat="1" ht="12.75">
      <c r="A52" s="74"/>
      <c r="B52" s="116" t="s">
        <v>74</v>
      </c>
      <c r="C52" s="107"/>
      <c r="D52" s="75">
        <v>0</v>
      </c>
      <c r="E52" s="77">
        <v>0</v>
      </c>
      <c r="F52" s="77">
        <v>0</v>
      </c>
      <c r="G52" s="77">
        <v>0</v>
      </c>
      <c r="H52" s="77" t="s">
        <v>44</v>
      </c>
      <c r="I52" s="78" t="s">
        <v>44</v>
      </c>
      <c r="J52" s="75">
        <v>0</v>
      </c>
      <c r="K52" s="77">
        <v>0</v>
      </c>
      <c r="L52" s="77">
        <v>0</v>
      </c>
      <c r="M52" s="78">
        <v>0</v>
      </c>
    </row>
    <row r="53" spans="1:13" s="6" customFormat="1" ht="13.5" thickBot="1">
      <c r="A53" s="90"/>
      <c r="B53" s="120" t="s">
        <v>75</v>
      </c>
      <c r="C53" s="111"/>
      <c r="D53" s="91">
        <v>0</v>
      </c>
      <c r="E53" s="92">
        <v>0</v>
      </c>
      <c r="F53" s="92">
        <v>0</v>
      </c>
      <c r="G53" s="92">
        <v>0</v>
      </c>
      <c r="H53" s="92" t="s">
        <v>44</v>
      </c>
      <c r="I53" s="93" t="s">
        <v>44</v>
      </c>
      <c r="J53" s="91">
        <v>0</v>
      </c>
      <c r="K53" s="92">
        <v>0</v>
      </c>
      <c r="L53" s="92">
        <v>0</v>
      </c>
      <c r="M53" s="93">
        <v>0</v>
      </c>
    </row>
    <row r="54" spans="1:13" s="6" customFormat="1" ht="13.5" thickBot="1">
      <c r="A54" s="121" t="s">
        <v>41</v>
      </c>
      <c r="B54" s="94" t="s">
        <v>13</v>
      </c>
      <c r="C54" s="88"/>
      <c r="D54" s="95"/>
      <c r="E54" s="95"/>
      <c r="F54" s="95"/>
      <c r="G54" s="95"/>
      <c r="H54" s="95"/>
      <c r="I54" s="95"/>
      <c r="J54" s="95"/>
      <c r="K54" s="95"/>
      <c r="L54" s="95"/>
      <c r="M54" s="101"/>
    </row>
    <row r="55" spans="1:13" s="6" customFormat="1" ht="12.75">
      <c r="A55" s="97">
        <v>1</v>
      </c>
      <c r="B55" s="123" t="s">
        <v>69</v>
      </c>
      <c r="C55" s="112" t="s">
        <v>7</v>
      </c>
      <c r="D55" s="98">
        <v>2</v>
      </c>
      <c r="E55" s="72">
        <v>1</v>
      </c>
      <c r="F55" s="72">
        <v>1</v>
      </c>
      <c r="G55" s="72">
        <v>2</v>
      </c>
      <c r="H55" s="72" t="s">
        <v>138</v>
      </c>
      <c r="I55" s="99" t="s">
        <v>71</v>
      </c>
      <c r="J55" s="98">
        <v>18</v>
      </c>
      <c r="K55" s="72">
        <v>0</v>
      </c>
      <c r="L55" s="72">
        <v>18</v>
      </c>
      <c r="M55" s="99">
        <v>7</v>
      </c>
    </row>
    <row r="56" spans="1:13" s="6" customFormat="1" ht="12.75">
      <c r="A56" s="74">
        <v>2</v>
      </c>
      <c r="B56" s="116" t="s">
        <v>69</v>
      </c>
      <c r="C56" s="107" t="s">
        <v>8</v>
      </c>
      <c r="D56" s="75">
        <v>2</v>
      </c>
      <c r="E56" s="77">
        <v>1</v>
      </c>
      <c r="F56" s="77">
        <v>1</v>
      </c>
      <c r="G56" s="77">
        <v>2</v>
      </c>
      <c r="H56" s="77" t="s">
        <v>138</v>
      </c>
      <c r="I56" s="78" t="s">
        <v>71</v>
      </c>
      <c r="J56" s="75">
        <v>18</v>
      </c>
      <c r="K56" s="77">
        <v>0</v>
      </c>
      <c r="L56" s="77">
        <v>18</v>
      </c>
      <c r="M56" s="78">
        <v>7</v>
      </c>
    </row>
    <row r="57" spans="1:13" s="6" customFormat="1" ht="12.75">
      <c r="A57" s="74">
        <v>3</v>
      </c>
      <c r="B57" s="116" t="s">
        <v>159</v>
      </c>
      <c r="C57" s="107" t="s">
        <v>8</v>
      </c>
      <c r="D57" s="75">
        <v>2</v>
      </c>
      <c r="E57" s="77">
        <v>1</v>
      </c>
      <c r="F57" s="77">
        <v>1</v>
      </c>
      <c r="G57" s="77">
        <v>0</v>
      </c>
      <c r="H57" s="77" t="s">
        <v>138</v>
      </c>
      <c r="I57" s="78" t="s">
        <v>71</v>
      </c>
      <c r="J57" s="75">
        <v>18</v>
      </c>
      <c r="K57" s="77">
        <v>10</v>
      </c>
      <c r="L57" s="77">
        <v>8</v>
      </c>
      <c r="M57" s="78">
        <v>7</v>
      </c>
    </row>
    <row r="58" spans="1:13" s="6" customFormat="1" ht="12.75">
      <c r="A58" s="74">
        <v>4</v>
      </c>
      <c r="B58" s="116" t="s">
        <v>159</v>
      </c>
      <c r="C58" s="107" t="s">
        <v>8</v>
      </c>
      <c r="D58" s="75">
        <v>2</v>
      </c>
      <c r="E58" s="77">
        <v>1</v>
      </c>
      <c r="F58" s="77">
        <v>1</v>
      </c>
      <c r="G58" s="77">
        <v>0</v>
      </c>
      <c r="H58" s="77" t="s">
        <v>138</v>
      </c>
      <c r="I58" s="78" t="s">
        <v>71</v>
      </c>
      <c r="J58" s="75">
        <v>18</v>
      </c>
      <c r="K58" s="77">
        <v>10</v>
      </c>
      <c r="L58" s="77">
        <v>8</v>
      </c>
      <c r="M58" s="78">
        <v>7</v>
      </c>
    </row>
    <row r="59" spans="1:13" s="6" customFormat="1" ht="13.5" thickBot="1">
      <c r="A59" s="80">
        <v>5</v>
      </c>
      <c r="B59" s="131" t="s">
        <v>159</v>
      </c>
      <c r="C59" s="108" t="s">
        <v>8</v>
      </c>
      <c r="D59" s="81">
        <v>2</v>
      </c>
      <c r="E59" s="83">
        <v>1</v>
      </c>
      <c r="F59" s="83">
        <v>1</v>
      </c>
      <c r="G59" s="83">
        <v>0</v>
      </c>
      <c r="H59" s="83" t="s">
        <v>138</v>
      </c>
      <c r="I59" s="84" t="s">
        <v>71</v>
      </c>
      <c r="J59" s="81">
        <v>18</v>
      </c>
      <c r="K59" s="83">
        <v>10</v>
      </c>
      <c r="L59" s="83">
        <v>8</v>
      </c>
      <c r="M59" s="84">
        <v>7</v>
      </c>
    </row>
    <row r="60" spans="1:13" s="6" customFormat="1" ht="13.5" thickBot="1">
      <c r="A60" s="86"/>
      <c r="B60" s="118" t="s">
        <v>51</v>
      </c>
      <c r="C60" s="109"/>
      <c r="D60" s="87">
        <f>SUM(D55:D59)</f>
        <v>10</v>
      </c>
      <c r="E60" s="88">
        <f>SUM(E55:E59)</f>
        <v>5</v>
      </c>
      <c r="F60" s="88">
        <f>SUM(F55:F59)</f>
        <v>5</v>
      </c>
      <c r="G60" s="88">
        <f>SUM(G55:G59)</f>
        <v>4</v>
      </c>
      <c r="H60" s="88" t="s">
        <v>44</v>
      </c>
      <c r="I60" s="89" t="s">
        <v>44</v>
      </c>
      <c r="J60" s="87">
        <f>SUM(J55:J59)</f>
        <v>90</v>
      </c>
      <c r="K60" s="88">
        <f>SUM(K55:K59)</f>
        <v>30</v>
      </c>
      <c r="L60" s="88">
        <f>SUM(L55:L59)</f>
        <v>60</v>
      </c>
      <c r="M60" s="89">
        <f>SUM(M55:M59)</f>
        <v>35</v>
      </c>
    </row>
    <row r="61" spans="1:13" s="6" customFormat="1" ht="12.75">
      <c r="A61" s="64"/>
      <c r="B61" s="119" t="s">
        <v>74</v>
      </c>
      <c r="C61" s="110"/>
      <c r="D61" s="59">
        <f>SUM(D55,D56)</f>
        <v>4</v>
      </c>
      <c r="E61" s="61">
        <f>SUM(E55,E56)</f>
        <v>2</v>
      </c>
      <c r="F61" s="61">
        <f>SUM(F55,F56)</f>
        <v>2</v>
      </c>
      <c r="G61" s="61">
        <f>SUM(G55,G56)</f>
        <v>4</v>
      </c>
      <c r="H61" s="61" t="s">
        <v>44</v>
      </c>
      <c r="I61" s="66" t="s">
        <v>44</v>
      </c>
      <c r="J61" s="59">
        <f>SUM(J55,J56)</f>
        <v>36</v>
      </c>
      <c r="K61" s="61">
        <v>0</v>
      </c>
      <c r="L61" s="61">
        <f>SUM(L55,L56)</f>
        <v>36</v>
      </c>
      <c r="M61" s="66">
        <f>SUM(M55,M56)</f>
        <v>14</v>
      </c>
    </row>
    <row r="62" spans="1:13" s="6" customFormat="1" ht="13.5" thickBot="1">
      <c r="A62" s="90"/>
      <c r="B62" s="120" t="s">
        <v>75</v>
      </c>
      <c r="C62" s="111"/>
      <c r="D62" s="91">
        <f>SUM(D55:D59)</f>
        <v>10</v>
      </c>
      <c r="E62" s="92">
        <f>SUM(E55:E59)</f>
        <v>5</v>
      </c>
      <c r="F62" s="92">
        <f>SUM(F55:F59)</f>
        <v>5</v>
      </c>
      <c r="G62" s="92">
        <f>SUM(G55:G59)</f>
        <v>4</v>
      </c>
      <c r="H62" s="92" t="s">
        <v>44</v>
      </c>
      <c r="I62" s="93" t="s">
        <v>44</v>
      </c>
      <c r="J62" s="91">
        <f>SUM(J55:J59)</f>
        <v>90</v>
      </c>
      <c r="K62" s="92">
        <f>SUM(K55:K59)</f>
        <v>30</v>
      </c>
      <c r="L62" s="92">
        <f>SUM(L55:L59)</f>
        <v>60</v>
      </c>
      <c r="M62" s="93">
        <f>SUM(M55:M59)</f>
        <v>35</v>
      </c>
    </row>
    <row r="63" spans="1:13" s="6" customFormat="1" ht="13.5" thickBot="1">
      <c r="A63" s="121" t="s">
        <v>42</v>
      </c>
      <c r="B63" s="94" t="s">
        <v>14</v>
      </c>
      <c r="C63" s="88"/>
      <c r="D63" s="95"/>
      <c r="E63" s="95"/>
      <c r="F63" s="95"/>
      <c r="G63" s="95"/>
      <c r="H63" s="95"/>
      <c r="I63" s="95"/>
      <c r="J63" s="95"/>
      <c r="K63" s="95"/>
      <c r="L63" s="95"/>
      <c r="M63" s="101"/>
    </row>
    <row r="64" spans="1:13" s="6" customFormat="1" ht="12.75">
      <c r="A64" s="97">
        <v>1</v>
      </c>
      <c r="B64" s="123" t="s">
        <v>23</v>
      </c>
      <c r="C64" s="112" t="s">
        <v>8</v>
      </c>
      <c r="D64" s="98">
        <v>0.25</v>
      </c>
      <c r="E64" s="72">
        <v>0.25</v>
      </c>
      <c r="F64" s="72">
        <v>0</v>
      </c>
      <c r="G64" s="72">
        <v>0</v>
      </c>
      <c r="H64" s="72" t="s">
        <v>57</v>
      </c>
      <c r="I64" s="99" t="s">
        <v>21</v>
      </c>
      <c r="J64" s="98">
        <v>2</v>
      </c>
      <c r="K64" s="72">
        <v>2</v>
      </c>
      <c r="L64" s="72">
        <v>0</v>
      </c>
      <c r="M64" s="99">
        <v>0</v>
      </c>
    </row>
    <row r="65" spans="1:13" s="6" customFormat="1" ht="12.75">
      <c r="A65" s="74">
        <v>2</v>
      </c>
      <c r="B65" s="116" t="s">
        <v>50</v>
      </c>
      <c r="C65" s="107" t="s">
        <v>8</v>
      </c>
      <c r="D65" s="75">
        <v>0.25</v>
      </c>
      <c r="E65" s="77">
        <v>0.25</v>
      </c>
      <c r="F65" s="77">
        <v>0</v>
      </c>
      <c r="G65" s="77">
        <v>0</v>
      </c>
      <c r="H65" s="77" t="s">
        <v>57</v>
      </c>
      <c r="I65" s="78" t="s">
        <v>21</v>
      </c>
      <c r="J65" s="75">
        <v>2</v>
      </c>
      <c r="K65" s="77">
        <v>2</v>
      </c>
      <c r="L65" s="77">
        <v>0</v>
      </c>
      <c r="M65" s="78">
        <v>0</v>
      </c>
    </row>
    <row r="66" spans="1:13" s="6" customFormat="1" ht="13.5" thickBot="1">
      <c r="A66" s="90">
        <v>3</v>
      </c>
      <c r="B66" s="132" t="s">
        <v>24</v>
      </c>
      <c r="C66" s="111" t="s">
        <v>8</v>
      </c>
      <c r="D66" s="91">
        <v>0.5</v>
      </c>
      <c r="E66" s="92">
        <v>0.5</v>
      </c>
      <c r="F66" s="92">
        <v>0</v>
      </c>
      <c r="G66" s="92">
        <v>0</v>
      </c>
      <c r="H66" s="92" t="s">
        <v>57</v>
      </c>
      <c r="I66" s="93" t="s">
        <v>21</v>
      </c>
      <c r="J66" s="91">
        <v>4</v>
      </c>
      <c r="K66" s="92">
        <v>4</v>
      </c>
      <c r="L66" s="92">
        <v>0</v>
      </c>
      <c r="M66" s="93">
        <v>0</v>
      </c>
    </row>
    <row r="67" spans="1:13" s="133" customFormat="1" ht="24.75" thickBot="1">
      <c r="A67" s="69">
        <v>4</v>
      </c>
      <c r="B67" s="55" t="s">
        <v>146</v>
      </c>
      <c r="C67" s="113" t="s">
        <v>7</v>
      </c>
      <c r="D67" s="114">
        <v>0.5</v>
      </c>
      <c r="E67" s="95">
        <v>0.5</v>
      </c>
      <c r="F67" s="95">
        <v>0</v>
      </c>
      <c r="G67" s="95">
        <v>0</v>
      </c>
      <c r="H67" s="95" t="s">
        <v>57</v>
      </c>
      <c r="I67" s="101" t="s">
        <v>21</v>
      </c>
      <c r="J67" s="114">
        <v>4</v>
      </c>
      <c r="K67" s="95">
        <v>4</v>
      </c>
      <c r="L67" s="95">
        <v>0</v>
      </c>
      <c r="M67" s="101">
        <v>0</v>
      </c>
    </row>
    <row r="68" spans="1:13" s="133" customFormat="1" ht="13.5" thickBot="1">
      <c r="A68" s="121" t="s">
        <v>43</v>
      </c>
      <c r="B68" s="94"/>
      <c r="C68" s="88" t="s">
        <v>8</v>
      </c>
      <c r="D68" s="88">
        <v>3</v>
      </c>
      <c r="E68" s="88">
        <v>0</v>
      </c>
      <c r="F68" s="88">
        <v>3</v>
      </c>
      <c r="G68" s="88">
        <v>3</v>
      </c>
      <c r="H68" s="88" t="s">
        <v>57</v>
      </c>
      <c r="I68" s="88" t="s">
        <v>71</v>
      </c>
      <c r="J68" s="88">
        <v>160</v>
      </c>
      <c r="K68" s="88">
        <v>0</v>
      </c>
      <c r="L68" s="88">
        <v>0</v>
      </c>
      <c r="M68" s="89">
        <v>160</v>
      </c>
    </row>
    <row r="69" spans="1:13" s="133" customFormat="1" ht="13.5" thickBot="1">
      <c r="A69" s="121"/>
      <c r="B69" s="94" t="s">
        <v>160</v>
      </c>
      <c r="C69" s="88"/>
      <c r="D69" s="88">
        <v>4.5</v>
      </c>
      <c r="E69" s="88">
        <v>2.5</v>
      </c>
      <c r="F69" s="88">
        <v>2</v>
      </c>
      <c r="G69" s="88">
        <v>3</v>
      </c>
      <c r="H69" s="88" t="s">
        <v>44</v>
      </c>
      <c r="I69" s="88" t="s">
        <v>44</v>
      </c>
      <c r="J69" s="88">
        <v>12</v>
      </c>
      <c r="K69" s="88">
        <v>12</v>
      </c>
      <c r="L69" s="88">
        <v>0</v>
      </c>
      <c r="M69" s="89">
        <v>0</v>
      </c>
    </row>
    <row r="70" spans="1:13" s="133" customFormat="1" ht="13.5" thickBot="1">
      <c r="A70" s="121"/>
      <c r="B70" s="103" t="s">
        <v>58</v>
      </c>
      <c r="C70" s="88" t="s">
        <v>7</v>
      </c>
      <c r="D70" s="95">
        <f>SUM(D19,D20,D26,D27,D28,D29,D30,D31,D32,D33,D34,D35,D36,D43,D55,D67)</f>
        <v>33.5</v>
      </c>
      <c r="E70" s="95">
        <f>SUM(E19:E20,E26:E36,E43,E55,E67)</f>
        <v>16</v>
      </c>
      <c r="F70" s="95">
        <f>SUM(F26:F36,F43,F55,F67,F68,)</f>
        <v>18.5</v>
      </c>
      <c r="G70" s="95">
        <f>SUM(G55+G19)</f>
        <v>2</v>
      </c>
      <c r="H70" s="95" t="s">
        <v>44</v>
      </c>
      <c r="I70" s="95" t="s">
        <v>44</v>
      </c>
      <c r="J70" s="95">
        <f>SUM(J19,J20,J26,J27,J28,J29,J30,J31,J32,J33,J34,J35,J36,J43,J55,J67)</f>
        <v>240</v>
      </c>
      <c r="K70" s="95">
        <f>SUM(K19,K20,K26,K27,K28,K29,K30,K31,K32,K33,K34,K35,K36,K43,K55,K67)</f>
        <v>150</v>
      </c>
      <c r="L70" s="95">
        <f>SUM(L19,L20,L26,L27,L28,L29,L30,L31,L32,L33,L34,L35,L36,L43,L55,L67)</f>
        <v>90</v>
      </c>
      <c r="M70" s="101">
        <f>SUM(M19,M20,M26,M27,M28,M29,M30,M31,M32,M33,M34,M35,M36,M43,M55,M67)</f>
        <v>149.5</v>
      </c>
    </row>
    <row r="71" spans="1:13" s="133" customFormat="1" ht="13.5" thickBot="1">
      <c r="A71" s="121"/>
      <c r="B71" s="103" t="s">
        <v>59</v>
      </c>
      <c r="C71" s="88" t="s">
        <v>8</v>
      </c>
      <c r="D71" s="95">
        <f>SUM(D21,D41,D42,D44,D45,D46,D56,D57,D58,D59,D64,D65,D66,D68)</f>
        <v>26.5</v>
      </c>
      <c r="E71" s="95">
        <f>SUM(E21,E41,E42,E44,E45,E46,E56,E57,E58,E59,E64,E65,E66,E68)</f>
        <v>12</v>
      </c>
      <c r="F71" s="95">
        <f>SUM(F21,F41,F42,F44,F45,F46,F59,F56,F57,F58,F64,F65,F66,F68)</f>
        <v>14.5</v>
      </c>
      <c r="G71" s="95">
        <f>SUM(G21,G56,G68,)</f>
        <v>7</v>
      </c>
      <c r="H71" s="95" t="s">
        <v>44</v>
      </c>
      <c r="I71" s="95" t="s">
        <v>44</v>
      </c>
      <c r="J71" s="95">
        <f>SUM(J21,J41,J42,J44,J45,J46,J56,J57,J58,J59,J64,J65,J66,)</f>
        <v>200</v>
      </c>
      <c r="K71" s="95">
        <f>SUM(K21,K41,K42,K44,K45,K46,K56,K57,K58,K59,K64,K65,K66,K68)</f>
        <v>88</v>
      </c>
      <c r="L71" s="95">
        <f>SUM(L21,L41,L42,L44,L45,L46,L56,L57,L58,L59,L64,L65,L66,L68)</f>
        <v>112</v>
      </c>
      <c r="M71" s="101">
        <f>SUM(M21,M41,M42,M44,M45,M46,M57,M56,M58,M59,M64,M65,M66)</f>
        <v>88</v>
      </c>
    </row>
    <row r="72" spans="1:13" s="133" customFormat="1" ht="13.5" thickBot="1">
      <c r="A72" s="329" t="s">
        <v>70</v>
      </c>
      <c r="B72" s="330"/>
      <c r="C72" s="104" t="s">
        <v>44</v>
      </c>
      <c r="D72" s="104">
        <f>SUM(D70:D71)</f>
        <v>60</v>
      </c>
      <c r="E72" s="104">
        <f>SUM(E70:E71)</f>
        <v>28</v>
      </c>
      <c r="F72" s="104">
        <f>SUM(F70:F71)</f>
        <v>33</v>
      </c>
      <c r="G72" s="104">
        <f>SUM(G70:G71)</f>
        <v>9</v>
      </c>
      <c r="H72" s="104" t="s">
        <v>44</v>
      </c>
      <c r="I72" s="104" t="s">
        <v>44</v>
      </c>
      <c r="J72" s="104">
        <f>SUM(J70:J71)</f>
        <v>440</v>
      </c>
      <c r="K72" s="104">
        <f>SUM(K70:K71)</f>
        <v>238</v>
      </c>
      <c r="L72" s="104">
        <f>SUM(L70:L71)</f>
        <v>202</v>
      </c>
      <c r="M72" s="105">
        <f>SUM(M70:M71)</f>
        <v>237.5</v>
      </c>
    </row>
    <row r="73" spans="1:13" s="3" customFormat="1" ht="12.75">
      <c r="A73" s="51"/>
      <c r="B73" s="52" t="s">
        <v>48</v>
      </c>
      <c r="C73" s="51"/>
      <c r="D73" s="51"/>
      <c r="E73" s="51"/>
      <c r="F73" s="51"/>
      <c r="G73" s="33"/>
      <c r="H73" s="33"/>
      <c r="I73" s="33"/>
      <c r="J73" s="33"/>
      <c r="K73" s="33"/>
      <c r="L73" s="33"/>
      <c r="M73" s="33"/>
    </row>
    <row r="74" spans="1:13" s="3" customFormat="1" ht="12.75">
      <c r="A74" s="51"/>
      <c r="B74" s="52" t="s">
        <v>49</v>
      </c>
      <c r="C74" s="51"/>
      <c r="D74" s="51"/>
      <c r="E74" s="51"/>
      <c r="F74" s="51"/>
      <c r="G74" s="33"/>
      <c r="H74" s="33"/>
      <c r="I74" s="33"/>
      <c r="J74" s="33"/>
      <c r="K74" s="33"/>
      <c r="L74" s="33"/>
      <c r="M74" s="33"/>
    </row>
    <row r="75" spans="1:13" s="3" customFormat="1" ht="16.5" thickBot="1">
      <c r="A75" s="8"/>
      <c r="B75" s="286" t="s">
        <v>72</v>
      </c>
      <c r="C75" s="8"/>
      <c r="D75" s="8"/>
      <c r="E75" s="8"/>
      <c r="F75" s="8"/>
      <c r="G75" s="9"/>
      <c r="H75" s="8"/>
      <c r="I75" s="8"/>
      <c r="J75" s="8"/>
      <c r="K75" s="8"/>
      <c r="L75" s="8"/>
      <c r="M75" s="8"/>
    </row>
    <row r="76" spans="1:13" s="3" customFormat="1" ht="12.75">
      <c r="A76" s="10" t="s">
        <v>0</v>
      </c>
      <c r="B76" s="11"/>
      <c r="C76" s="12"/>
      <c r="D76" s="326" t="s">
        <v>36</v>
      </c>
      <c r="E76" s="327"/>
      <c r="F76" s="327"/>
      <c r="G76" s="13" t="s">
        <v>25</v>
      </c>
      <c r="H76" s="14" t="s">
        <v>1</v>
      </c>
      <c r="I76" s="15" t="s">
        <v>29</v>
      </c>
      <c r="J76" s="326" t="s">
        <v>39</v>
      </c>
      <c r="K76" s="327"/>
      <c r="L76" s="327"/>
      <c r="M76" s="328"/>
    </row>
    <row r="77" spans="1:13" s="3" customFormat="1" ht="12.75">
      <c r="A77" s="16"/>
      <c r="B77" s="17" t="s">
        <v>15</v>
      </c>
      <c r="C77" s="18" t="s">
        <v>27</v>
      </c>
      <c r="D77" s="19" t="s">
        <v>2</v>
      </c>
      <c r="E77" s="20" t="s">
        <v>33</v>
      </c>
      <c r="F77" s="21" t="s">
        <v>18</v>
      </c>
      <c r="G77" s="22" t="s">
        <v>37</v>
      </c>
      <c r="H77" s="23" t="s">
        <v>35</v>
      </c>
      <c r="I77" s="24" t="s">
        <v>30</v>
      </c>
      <c r="J77" s="25" t="s">
        <v>2</v>
      </c>
      <c r="K77" s="311" t="s">
        <v>40</v>
      </c>
      <c r="L77" s="311"/>
      <c r="M77" s="26" t="s">
        <v>38</v>
      </c>
    </row>
    <row r="78" spans="1:13" s="3" customFormat="1" ht="12.75">
      <c r="A78" s="27"/>
      <c r="B78" s="17" t="s">
        <v>3</v>
      </c>
      <c r="C78" s="54"/>
      <c r="D78" s="16"/>
      <c r="E78" s="20" t="s">
        <v>16</v>
      </c>
      <c r="F78" s="21" t="s">
        <v>22</v>
      </c>
      <c r="G78" s="22" t="s">
        <v>46</v>
      </c>
      <c r="H78" s="23"/>
      <c r="I78" s="28" t="s">
        <v>31</v>
      </c>
      <c r="J78" s="29"/>
      <c r="K78" s="30" t="s">
        <v>17</v>
      </c>
      <c r="L78" s="31" t="s">
        <v>45</v>
      </c>
      <c r="M78" s="32"/>
    </row>
    <row r="79" spans="1:13" s="3" customFormat="1" ht="12.75">
      <c r="A79" s="16"/>
      <c r="B79" s="17"/>
      <c r="C79" s="33"/>
      <c r="D79" s="16"/>
      <c r="E79" s="20" t="s">
        <v>28</v>
      </c>
      <c r="F79" s="21" t="s">
        <v>19</v>
      </c>
      <c r="G79" s="22" t="s">
        <v>47</v>
      </c>
      <c r="H79" s="33"/>
      <c r="I79" s="24" t="s">
        <v>32</v>
      </c>
      <c r="J79" s="34"/>
      <c r="K79" s="35"/>
      <c r="L79" s="36"/>
      <c r="M79" s="37"/>
    </row>
    <row r="80" spans="1:13" s="3" customFormat="1" ht="12.75">
      <c r="A80" s="16"/>
      <c r="B80" s="38"/>
      <c r="C80" s="33"/>
      <c r="D80" s="16"/>
      <c r="E80" s="20" t="s">
        <v>34</v>
      </c>
      <c r="F80" s="21"/>
      <c r="G80" s="22" t="s">
        <v>20</v>
      </c>
      <c r="H80" s="23"/>
      <c r="I80" s="16" t="s">
        <v>73</v>
      </c>
      <c r="J80" s="39"/>
      <c r="K80" s="35"/>
      <c r="L80" s="40"/>
      <c r="M80" s="41"/>
    </row>
    <row r="81" spans="1:13" s="3" customFormat="1" ht="12.75">
      <c r="A81" s="16"/>
      <c r="B81" s="38"/>
      <c r="C81" s="33"/>
      <c r="D81" s="16"/>
      <c r="E81" s="20"/>
      <c r="F81" s="21"/>
      <c r="G81" s="22"/>
      <c r="H81" s="23"/>
      <c r="I81" s="16"/>
      <c r="J81" s="39"/>
      <c r="K81" s="35"/>
      <c r="L81" s="40"/>
      <c r="M81" s="41"/>
    </row>
    <row r="82" spans="1:13" s="3" customFormat="1" ht="13.5" thickBot="1">
      <c r="A82" s="42"/>
      <c r="B82" s="43"/>
      <c r="C82" s="9"/>
      <c r="D82" s="42"/>
      <c r="E82" s="44"/>
      <c r="F82" s="45"/>
      <c r="G82" s="44"/>
      <c r="H82" s="9"/>
      <c r="I82" s="42"/>
      <c r="J82" s="46"/>
      <c r="K82" s="47"/>
      <c r="L82" s="48"/>
      <c r="M82" s="49"/>
    </row>
    <row r="83" spans="1:13" s="133" customFormat="1" ht="13.5" thickBot="1">
      <c r="A83" s="134"/>
      <c r="B83" s="135" t="s">
        <v>26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7"/>
    </row>
    <row r="84" spans="1:13" s="6" customFormat="1" ht="13.5" thickBot="1">
      <c r="A84" s="138" t="s">
        <v>7</v>
      </c>
      <c r="B84" s="139" t="s">
        <v>5</v>
      </c>
      <c r="C84" s="139"/>
      <c r="D84" s="140"/>
      <c r="E84" s="140"/>
      <c r="F84" s="140"/>
      <c r="G84" s="140"/>
      <c r="H84" s="140"/>
      <c r="I84" s="140"/>
      <c r="J84" s="140"/>
      <c r="K84" s="140"/>
      <c r="L84" s="140"/>
      <c r="M84" s="141"/>
    </row>
    <row r="85" spans="1:13" s="6" customFormat="1" ht="13.5" thickBot="1">
      <c r="A85" s="142"/>
      <c r="B85" s="69" t="s">
        <v>51</v>
      </c>
      <c r="C85" s="278"/>
      <c r="D85" s="143">
        <v>0</v>
      </c>
      <c r="E85" s="114">
        <v>0</v>
      </c>
      <c r="F85" s="95">
        <v>0</v>
      </c>
      <c r="G85" s="95">
        <v>0</v>
      </c>
      <c r="H85" s="95" t="s">
        <v>44</v>
      </c>
      <c r="I85" s="101" t="s">
        <v>44</v>
      </c>
      <c r="J85" s="144">
        <v>0</v>
      </c>
      <c r="K85" s="95">
        <v>0</v>
      </c>
      <c r="L85" s="95">
        <v>0</v>
      </c>
      <c r="M85" s="101">
        <v>0</v>
      </c>
    </row>
    <row r="86" spans="1:13" s="6" customFormat="1" ht="13.5" thickBot="1">
      <c r="A86" s="145"/>
      <c r="B86" s="97" t="s">
        <v>74</v>
      </c>
      <c r="C86" s="279"/>
      <c r="D86" s="143">
        <v>0</v>
      </c>
      <c r="E86" s="114">
        <v>0</v>
      </c>
      <c r="F86" s="95">
        <v>0</v>
      </c>
      <c r="G86" s="95">
        <v>0</v>
      </c>
      <c r="H86" s="72" t="s">
        <v>44</v>
      </c>
      <c r="I86" s="99" t="s">
        <v>44</v>
      </c>
      <c r="J86" s="143">
        <v>0</v>
      </c>
      <c r="K86" s="114">
        <v>0</v>
      </c>
      <c r="L86" s="95">
        <v>0</v>
      </c>
      <c r="M86" s="101">
        <v>0</v>
      </c>
    </row>
    <row r="87" spans="1:13" s="6" customFormat="1" ht="13.5" thickBot="1">
      <c r="A87" s="146"/>
      <c r="B87" s="147" t="s">
        <v>75</v>
      </c>
      <c r="C87" s="229"/>
      <c r="D87" s="143">
        <v>0</v>
      </c>
      <c r="E87" s="114">
        <v>0</v>
      </c>
      <c r="F87" s="95">
        <v>0</v>
      </c>
      <c r="G87" s="95">
        <v>0</v>
      </c>
      <c r="H87" s="148" t="s">
        <v>44</v>
      </c>
      <c r="I87" s="149" t="s">
        <v>44</v>
      </c>
      <c r="J87" s="143">
        <v>0</v>
      </c>
      <c r="K87" s="114">
        <v>0</v>
      </c>
      <c r="L87" s="95">
        <v>0</v>
      </c>
      <c r="M87" s="101">
        <v>0</v>
      </c>
    </row>
    <row r="88" spans="1:13" s="6" customFormat="1" ht="13.5" thickBot="1">
      <c r="A88" s="150" t="s">
        <v>8</v>
      </c>
      <c r="B88" s="118" t="s">
        <v>6</v>
      </c>
      <c r="C88" s="230"/>
      <c r="D88" s="230"/>
      <c r="E88" s="230"/>
      <c r="F88" s="220"/>
      <c r="G88" s="220"/>
      <c r="H88" s="220"/>
      <c r="I88" s="220"/>
      <c r="J88" s="220"/>
      <c r="K88" s="220"/>
      <c r="L88" s="220"/>
      <c r="M88" s="280"/>
    </row>
    <row r="89" spans="1:13" s="6" customFormat="1" ht="13.5" thickBot="1">
      <c r="A89" s="142"/>
      <c r="B89" s="69" t="s">
        <v>51</v>
      </c>
      <c r="C89" s="278"/>
      <c r="D89" s="143">
        <v>0</v>
      </c>
      <c r="E89" s="114">
        <v>0</v>
      </c>
      <c r="F89" s="95">
        <v>0</v>
      </c>
      <c r="G89" s="95">
        <v>0</v>
      </c>
      <c r="H89" s="95" t="s">
        <v>44</v>
      </c>
      <c r="I89" s="101" t="s">
        <v>44</v>
      </c>
      <c r="J89" s="143">
        <v>0</v>
      </c>
      <c r="K89" s="114">
        <v>0</v>
      </c>
      <c r="L89" s="95">
        <v>0</v>
      </c>
      <c r="M89" s="101">
        <v>0</v>
      </c>
    </row>
    <row r="90" spans="1:13" s="6" customFormat="1" ht="13.5" thickBot="1">
      <c r="A90" s="153"/>
      <c r="B90" s="63" t="s">
        <v>74</v>
      </c>
      <c r="C90" s="189"/>
      <c r="D90" s="143">
        <v>0</v>
      </c>
      <c r="E90" s="114">
        <v>0</v>
      </c>
      <c r="F90" s="95">
        <v>0</v>
      </c>
      <c r="G90" s="95">
        <v>0</v>
      </c>
      <c r="H90" s="60" t="s">
        <v>44</v>
      </c>
      <c r="I90" s="65" t="s">
        <v>44</v>
      </c>
      <c r="J90" s="143">
        <v>0</v>
      </c>
      <c r="K90" s="114">
        <v>0</v>
      </c>
      <c r="L90" s="95">
        <v>0</v>
      </c>
      <c r="M90" s="101">
        <v>0</v>
      </c>
    </row>
    <row r="91" spans="1:13" s="6" customFormat="1" ht="13.5" thickBot="1">
      <c r="A91" s="67"/>
      <c r="B91" s="154" t="s">
        <v>75</v>
      </c>
      <c r="C91" s="92"/>
      <c r="D91" s="143">
        <v>0</v>
      </c>
      <c r="E91" s="114">
        <v>0</v>
      </c>
      <c r="F91" s="95">
        <v>0</v>
      </c>
      <c r="G91" s="95">
        <v>0</v>
      </c>
      <c r="H91" s="92" t="s">
        <v>44</v>
      </c>
      <c r="I91" s="93" t="s">
        <v>44</v>
      </c>
      <c r="J91" s="143">
        <v>0</v>
      </c>
      <c r="K91" s="114">
        <v>0</v>
      </c>
      <c r="L91" s="95">
        <v>0</v>
      </c>
      <c r="M91" s="101">
        <v>0</v>
      </c>
    </row>
    <row r="92" spans="1:13" s="6" customFormat="1" ht="13.5" thickBot="1">
      <c r="A92" s="150" t="s">
        <v>10</v>
      </c>
      <c r="B92" s="118" t="s">
        <v>9</v>
      </c>
      <c r="C92" s="281"/>
      <c r="D92" s="220"/>
      <c r="E92" s="220"/>
      <c r="F92" s="220"/>
      <c r="G92" s="220"/>
      <c r="H92" s="220"/>
      <c r="I92" s="220"/>
      <c r="J92" s="220"/>
      <c r="K92" s="220"/>
      <c r="L92" s="220"/>
      <c r="M92" s="280"/>
    </row>
    <row r="93" spans="1:13" s="6" customFormat="1" ht="12.75">
      <c r="A93" s="97">
        <v>1</v>
      </c>
      <c r="B93" s="123" t="s">
        <v>76</v>
      </c>
      <c r="C93" s="112" t="s">
        <v>10</v>
      </c>
      <c r="D93" s="98">
        <v>3</v>
      </c>
      <c r="E93" s="72">
        <v>1.5</v>
      </c>
      <c r="F93" s="72">
        <v>1.5</v>
      </c>
      <c r="G93" s="72">
        <v>0</v>
      </c>
      <c r="H93" s="72" t="s">
        <v>142</v>
      </c>
      <c r="I93" s="99" t="s">
        <v>21</v>
      </c>
      <c r="J93" s="98">
        <v>18</v>
      </c>
      <c r="K93" s="72">
        <v>10</v>
      </c>
      <c r="L93" s="72">
        <v>8</v>
      </c>
      <c r="M93" s="99">
        <v>19.5</v>
      </c>
    </row>
    <row r="94" spans="1:13" s="6" customFormat="1" ht="12.75">
      <c r="A94" s="74">
        <v>2</v>
      </c>
      <c r="B94" s="116" t="s">
        <v>77</v>
      </c>
      <c r="C94" s="107" t="s">
        <v>11</v>
      </c>
      <c r="D94" s="75">
        <v>3</v>
      </c>
      <c r="E94" s="77">
        <v>1</v>
      </c>
      <c r="F94" s="77">
        <v>2</v>
      </c>
      <c r="G94" s="77">
        <v>0</v>
      </c>
      <c r="H94" s="77" t="s">
        <v>138</v>
      </c>
      <c r="I94" s="78" t="s">
        <v>21</v>
      </c>
      <c r="J94" s="75">
        <v>18</v>
      </c>
      <c r="K94" s="77">
        <v>10</v>
      </c>
      <c r="L94" s="77">
        <v>8</v>
      </c>
      <c r="M94" s="78">
        <v>7</v>
      </c>
    </row>
    <row r="95" spans="1:13" s="6" customFormat="1" ht="12.75">
      <c r="A95" s="74">
        <v>3</v>
      </c>
      <c r="B95" s="116" t="s">
        <v>81</v>
      </c>
      <c r="C95" s="107" t="s">
        <v>10</v>
      </c>
      <c r="D95" s="75">
        <v>4</v>
      </c>
      <c r="E95" s="77">
        <v>2</v>
      </c>
      <c r="F95" s="77">
        <v>2</v>
      </c>
      <c r="G95" s="77">
        <v>0</v>
      </c>
      <c r="H95" s="77" t="s">
        <v>143</v>
      </c>
      <c r="I95" s="78" t="s">
        <v>144</v>
      </c>
      <c r="J95" s="75">
        <v>36</v>
      </c>
      <c r="K95" s="77">
        <v>18</v>
      </c>
      <c r="L95" s="77">
        <v>18</v>
      </c>
      <c r="M95" s="78">
        <v>14</v>
      </c>
    </row>
    <row r="96" spans="1:13" s="6" customFormat="1" ht="12.75">
      <c r="A96" s="74">
        <v>4</v>
      </c>
      <c r="B96" s="116" t="s">
        <v>131</v>
      </c>
      <c r="C96" s="107" t="s">
        <v>10</v>
      </c>
      <c r="D96" s="75">
        <v>2</v>
      </c>
      <c r="E96" s="77">
        <v>1</v>
      </c>
      <c r="F96" s="77">
        <v>1</v>
      </c>
      <c r="G96" s="77">
        <v>0</v>
      </c>
      <c r="H96" s="77" t="s">
        <v>138</v>
      </c>
      <c r="I96" s="78" t="s">
        <v>21</v>
      </c>
      <c r="J96" s="75">
        <v>18</v>
      </c>
      <c r="K96" s="77">
        <v>10</v>
      </c>
      <c r="L96" s="77">
        <v>8</v>
      </c>
      <c r="M96" s="78">
        <v>7</v>
      </c>
    </row>
    <row r="97" spans="1:13" s="6" customFormat="1" ht="12.75">
      <c r="A97" s="74">
        <v>5</v>
      </c>
      <c r="B97" s="116" t="s">
        <v>132</v>
      </c>
      <c r="C97" s="107" t="s">
        <v>10</v>
      </c>
      <c r="D97" s="75">
        <v>2</v>
      </c>
      <c r="E97" s="77">
        <v>1</v>
      </c>
      <c r="F97" s="77">
        <v>1</v>
      </c>
      <c r="G97" s="77">
        <v>0</v>
      </c>
      <c r="H97" s="77" t="s">
        <v>138</v>
      </c>
      <c r="I97" s="78" t="s">
        <v>21</v>
      </c>
      <c r="J97" s="75">
        <v>18</v>
      </c>
      <c r="K97" s="77">
        <v>10</v>
      </c>
      <c r="L97" s="77">
        <v>8</v>
      </c>
      <c r="M97" s="78">
        <v>7</v>
      </c>
    </row>
    <row r="98" spans="1:13" s="6" customFormat="1" ht="12.75">
      <c r="A98" s="74">
        <v>6</v>
      </c>
      <c r="B98" s="116" t="s">
        <v>133</v>
      </c>
      <c r="C98" s="107" t="s">
        <v>11</v>
      </c>
      <c r="D98" s="75">
        <v>3</v>
      </c>
      <c r="E98" s="77">
        <v>1.5</v>
      </c>
      <c r="F98" s="77">
        <v>1.5</v>
      </c>
      <c r="G98" s="77">
        <v>0</v>
      </c>
      <c r="H98" s="77" t="s">
        <v>56</v>
      </c>
      <c r="I98" s="78" t="s">
        <v>21</v>
      </c>
      <c r="J98" s="75">
        <v>18</v>
      </c>
      <c r="K98" s="77">
        <v>10</v>
      </c>
      <c r="L98" s="77">
        <v>8</v>
      </c>
      <c r="M98" s="78">
        <v>19.5</v>
      </c>
    </row>
    <row r="99" spans="1:13" s="6" customFormat="1" ht="26.25" thickBot="1">
      <c r="A99" s="90">
        <v>7</v>
      </c>
      <c r="B99" s="126" t="s">
        <v>134</v>
      </c>
      <c r="C99" s="111" t="s">
        <v>11</v>
      </c>
      <c r="D99" s="91">
        <v>3</v>
      </c>
      <c r="E99" s="92">
        <v>1.5</v>
      </c>
      <c r="F99" s="92">
        <v>1.5</v>
      </c>
      <c r="G99" s="92">
        <v>0</v>
      </c>
      <c r="H99" s="92" t="s">
        <v>56</v>
      </c>
      <c r="I99" s="93" t="s">
        <v>21</v>
      </c>
      <c r="J99" s="91">
        <v>18</v>
      </c>
      <c r="K99" s="92">
        <v>10</v>
      </c>
      <c r="L99" s="92">
        <v>8</v>
      </c>
      <c r="M99" s="93">
        <v>19.5</v>
      </c>
    </row>
    <row r="100" spans="1:13" s="6" customFormat="1" ht="13.5" thickBot="1">
      <c r="A100" s="86"/>
      <c r="B100" s="118" t="s">
        <v>51</v>
      </c>
      <c r="C100" s="109"/>
      <c r="D100" s="87">
        <f>SUM(D93:D99)</f>
        <v>20</v>
      </c>
      <c r="E100" s="88">
        <f>SUM(E93:E99)</f>
        <v>9.5</v>
      </c>
      <c r="F100" s="88">
        <f>SUM(F93:F99)</f>
        <v>10.5</v>
      </c>
      <c r="G100" s="88">
        <f>SUM(G93:G99)</f>
        <v>0</v>
      </c>
      <c r="H100" s="88" t="s">
        <v>44</v>
      </c>
      <c r="I100" s="88" t="s">
        <v>44</v>
      </c>
      <c r="J100" s="88">
        <f>SUM(J93:J99)</f>
        <v>144</v>
      </c>
      <c r="K100" s="88">
        <f>SUM(K93:K99)</f>
        <v>78</v>
      </c>
      <c r="L100" s="88">
        <f>SUM(L93:L99)</f>
        <v>66</v>
      </c>
      <c r="M100" s="89">
        <f>SUM(M93:M99)</f>
        <v>93.5</v>
      </c>
    </row>
    <row r="101" spans="1:13" s="6" customFormat="1" ht="12.75">
      <c r="A101" s="64"/>
      <c r="B101" s="119" t="s">
        <v>74</v>
      </c>
      <c r="C101" s="110"/>
      <c r="D101" s="59">
        <v>0</v>
      </c>
      <c r="E101" s="61">
        <v>0</v>
      </c>
      <c r="F101" s="61">
        <v>0</v>
      </c>
      <c r="G101" s="61">
        <v>0</v>
      </c>
      <c r="H101" s="61" t="s">
        <v>44</v>
      </c>
      <c r="I101" s="61" t="s">
        <v>44</v>
      </c>
      <c r="J101" s="61">
        <v>0</v>
      </c>
      <c r="K101" s="61">
        <v>0</v>
      </c>
      <c r="L101" s="61">
        <v>0</v>
      </c>
      <c r="M101" s="66">
        <v>0</v>
      </c>
    </row>
    <row r="102" spans="1:13" s="6" customFormat="1" ht="13.5" thickBot="1">
      <c r="A102" s="90"/>
      <c r="B102" s="120" t="s">
        <v>75</v>
      </c>
      <c r="C102" s="111"/>
      <c r="D102" s="91">
        <v>0</v>
      </c>
      <c r="E102" s="92">
        <v>0</v>
      </c>
      <c r="F102" s="92">
        <v>0</v>
      </c>
      <c r="G102" s="92">
        <v>0</v>
      </c>
      <c r="H102" s="92" t="s">
        <v>44</v>
      </c>
      <c r="I102" s="92" t="s">
        <v>44</v>
      </c>
      <c r="J102" s="92">
        <v>0</v>
      </c>
      <c r="K102" s="92">
        <v>0</v>
      </c>
      <c r="L102" s="92">
        <v>0</v>
      </c>
      <c r="M102" s="93">
        <v>0</v>
      </c>
    </row>
    <row r="103" spans="1:13" s="6" customFormat="1" ht="12.75" customHeight="1" thickBot="1">
      <c r="A103" s="155" t="s">
        <v>11</v>
      </c>
      <c r="B103" s="135" t="s">
        <v>12</v>
      </c>
      <c r="C103" s="135"/>
      <c r="D103" s="136"/>
      <c r="E103" s="136"/>
      <c r="F103" s="136"/>
      <c r="G103" s="136"/>
      <c r="H103" s="136"/>
      <c r="I103" s="136"/>
      <c r="J103" s="136"/>
      <c r="K103" s="136"/>
      <c r="L103" s="136"/>
      <c r="M103" s="137"/>
    </row>
    <row r="104" spans="1:13" s="6" customFormat="1" ht="13.5" hidden="1" thickBot="1">
      <c r="A104" s="150"/>
      <c r="B104" s="118"/>
      <c r="C104" s="118"/>
      <c r="D104" s="151"/>
      <c r="E104" s="151"/>
      <c r="F104" s="151"/>
      <c r="G104" s="151"/>
      <c r="H104" s="151"/>
      <c r="I104" s="151"/>
      <c r="J104" s="151"/>
      <c r="K104" s="151"/>
      <c r="L104" s="151"/>
      <c r="M104" s="152"/>
    </row>
    <row r="105" spans="1:13" s="6" customFormat="1" ht="12.75">
      <c r="A105" s="315">
        <v>1</v>
      </c>
      <c r="B105" s="317" t="s">
        <v>145</v>
      </c>
      <c r="C105" s="319" t="s">
        <v>10</v>
      </c>
      <c r="D105" s="296">
        <v>2</v>
      </c>
      <c r="E105" s="308">
        <v>1</v>
      </c>
      <c r="F105" s="308">
        <v>1</v>
      </c>
      <c r="G105" s="308">
        <v>0</v>
      </c>
      <c r="H105" s="308" t="s">
        <v>55</v>
      </c>
      <c r="I105" s="321" t="s">
        <v>71</v>
      </c>
      <c r="J105" s="296">
        <v>18</v>
      </c>
      <c r="K105" s="308">
        <v>10</v>
      </c>
      <c r="L105" s="308">
        <v>8</v>
      </c>
      <c r="M105" s="321">
        <v>7</v>
      </c>
    </row>
    <row r="106" spans="1:16" s="6" customFormat="1" ht="24.75" customHeight="1">
      <c r="A106" s="316"/>
      <c r="B106" s="318"/>
      <c r="C106" s="320"/>
      <c r="D106" s="297"/>
      <c r="E106" s="309"/>
      <c r="F106" s="309"/>
      <c r="G106" s="309"/>
      <c r="H106" s="309"/>
      <c r="I106" s="322"/>
      <c r="J106" s="297"/>
      <c r="K106" s="309"/>
      <c r="L106" s="309"/>
      <c r="M106" s="322"/>
      <c r="O106" s="7"/>
      <c r="P106" s="7"/>
    </row>
    <row r="107" spans="1:16" s="6" customFormat="1" ht="13.5" thickBot="1">
      <c r="A107" s="156">
        <v>2</v>
      </c>
      <c r="B107" s="157" t="s">
        <v>79</v>
      </c>
      <c r="C107" s="108" t="s">
        <v>11</v>
      </c>
      <c r="D107" s="81">
        <v>2</v>
      </c>
      <c r="E107" s="83">
        <v>1</v>
      </c>
      <c r="F107" s="83">
        <v>1</v>
      </c>
      <c r="G107" s="83">
        <v>0</v>
      </c>
      <c r="H107" s="83" t="s">
        <v>55</v>
      </c>
      <c r="I107" s="84" t="s">
        <v>71</v>
      </c>
      <c r="J107" s="81">
        <v>18</v>
      </c>
      <c r="K107" s="83">
        <v>10</v>
      </c>
      <c r="L107" s="83">
        <v>8</v>
      </c>
      <c r="M107" s="84">
        <v>7</v>
      </c>
      <c r="O107" s="7"/>
      <c r="P107" s="7"/>
    </row>
    <row r="108" spans="1:13" s="6" customFormat="1" ht="13.5" thickBot="1">
      <c r="A108" s="121"/>
      <c r="B108" s="158" t="s">
        <v>51</v>
      </c>
      <c r="C108" s="109"/>
      <c r="D108" s="87">
        <f>SUM(D105:D107)</f>
        <v>4</v>
      </c>
      <c r="E108" s="88">
        <f>SUM(E105:E107)</f>
        <v>2</v>
      </c>
      <c r="F108" s="88">
        <f>SUM(F105:F107)</f>
        <v>2</v>
      </c>
      <c r="G108" s="88">
        <v>0</v>
      </c>
      <c r="H108" s="88" t="s">
        <v>44</v>
      </c>
      <c r="I108" s="89" t="s">
        <v>44</v>
      </c>
      <c r="J108" s="87">
        <f>SUM(J105:J107)</f>
        <v>36</v>
      </c>
      <c r="K108" s="88">
        <f>SUM(K105:K107)</f>
        <v>20</v>
      </c>
      <c r="L108" s="88">
        <f>SUM(L105:L107)</f>
        <v>16</v>
      </c>
      <c r="M108" s="89">
        <f>SUM(M105:M107)</f>
        <v>14</v>
      </c>
    </row>
    <row r="109" spans="1:13" s="6" customFormat="1" ht="13.5" hidden="1" thickBot="1">
      <c r="A109" s="62"/>
      <c r="B109" s="159" t="s">
        <v>74</v>
      </c>
      <c r="C109" s="110"/>
      <c r="D109" s="59">
        <v>2</v>
      </c>
      <c r="E109" s="61">
        <v>2</v>
      </c>
      <c r="F109" s="61">
        <v>0</v>
      </c>
      <c r="G109" s="61">
        <v>2</v>
      </c>
      <c r="H109" s="61" t="s">
        <v>44</v>
      </c>
      <c r="I109" s="66" t="s">
        <v>44</v>
      </c>
      <c r="J109" s="59">
        <v>60</v>
      </c>
      <c r="K109" s="61">
        <v>30</v>
      </c>
      <c r="L109" s="61">
        <v>30</v>
      </c>
      <c r="M109" s="66">
        <v>40</v>
      </c>
    </row>
    <row r="110" spans="1:13" s="6" customFormat="1" ht="13.5" hidden="1" thickBot="1">
      <c r="A110" s="160"/>
      <c r="B110" s="161" t="s">
        <v>75</v>
      </c>
      <c r="C110" s="107"/>
      <c r="D110" s="75">
        <v>13</v>
      </c>
      <c r="E110" s="77">
        <v>8</v>
      </c>
      <c r="F110" s="77">
        <v>5</v>
      </c>
      <c r="G110" s="77">
        <v>2</v>
      </c>
      <c r="H110" s="77" t="s">
        <v>44</v>
      </c>
      <c r="I110" s="78" t="s">
        <v>44</v>
      </c>
      <c r="J110" s="75">
        <v>120</v>
      </c>
      <c r="K110" s="77">
        <v>60</v>
      </c>
      <c r="L110" s="77">
        <v>60</v>
      </c>
      <c r="M110" s="78">
        <v>80</v>
      </c>
    </row>
    <row r="111" spans="1:13" s="6" customFormat="1" ht="13.5" hidden="1" thickBot="1">
      <c r="A111" s="162" t="s">
        <v>41</v>
      </c>
      <c r="B111" s="163" t="s">
        <v>13</v>
      </c>
      <c r="C111" s="282"/>
      <c r="D111" s="75"/>
      <c r="E111" s="77"/>
      <c r="F111" s="77"/>
      <c r="G111" s="77"/>
      <c r="H111" s="77"/>
      <c r="I111" s="78"/>
      <c r="J111" s="75"/>
      <c r="K111" s="77"/>
      <c r="L111" s="77"/>
      <c r="M111" s="78"/>
    </row>
    <row r="112" spans="1:13" s="6" customFormat="1" ht="13.5" hidden="1" thickBot="1">
      <c r="A112" s="156"/>
      <c r="B112" s="164" t="s">
        <v>78</v>
      </c>
      <c r="C112" s="108"/>
      <c r="D112" s="81"/>
      <c r="E112" s="83"/>
      <c r="F112" s="83"/>
      <c r="G112" s="83"/>
      <c r="H112" s="83"/>
      <c r="I112" s="84"/>
      <c r="J112" s="81"/>
      <c r="K112" s="83"/>
      <c r="L112" s="83"/>
      <c r="M112" s="84"/>
    </row>
    <row r="113" spans="1:13" s="6" customFormat="1" ht="12.75">
      <c r="A113" s="165"/>
      <c r="B113" s="166" t="s">
        <v>74</v>
      </c>
      <c r="C113" s="112"/>
      <c r="D113" s="98">
        <v>0</v>
      </c>
      <c r="E113" s="72">
        <v>0</v>
      </c>
      <c r="F113" s="72">
        <v>0</v>
      </c>
      <c r="G113" s="72">
        <v>0</v>
      </c>
      <c r="H113" s="72" t="s">
        <v>44</v>
      </c>
      <c r="I113" s="99" t="s">
        <v>44</v>
      </c>
      <c r="J113" s="98">
        <v>0</v>
      </c>
      <c r="K113" s="72">
        <v>0</v>
      </c>
      <c r="L113" s="72">
        <v>0</v>
      </c>
      <c r="M113" s="99">
        <v>0</v>
      </c>
    </row>
    <row r="114" spans="1:13" s="6" customFormat="1" ht="13.5" thickBot="1">
      <c r="A114" s="67"/>
      <c r="B114" s="167" t="s">
        <v>75</v>
      </c>
      <c r="C114" s="111"/>
      <c r="D114" s="91">
        <f>SUM(D105:D107)</f>
        <v>4</v>
      </c>
      <c r="E114" s="92">
        <f>SUM(E105:E107)</f>
        <v>2</v>
      </c>
      <c r="F114" s="92">
        <f>SUM(F105:F107)</f>
        <v>2</v>
      </c>
      <c r="G114" s="92">
        <v>0</v>
      </c>
      <c r="H114" s="92" t="s">
        <v>44</v>
      </c>
      <c r="I114" s="93" t="s">
        <v>44</v>
      </c>
      <c r="J114" s="91">
        <f>SUM(J105:J107)</f>
        <v>36</v>
      </c>
      <c r="K114" s="92">
        <f>SUM(K105:K107)</f>
        <v>20</v>
      </c>
      <c r="L114" s="92">
        <f>SUM(L105:L107)</f>
        <v>16</v>
      </c>
      <c r="M114" s="93">
        <f>SUM(M105:M107)</f>
        <v>14</v>
      </c>
    </row>
    <row r="115" spans="1:13" s="6" customFormat="1" ht="13.5" thickBot="1">
      <c r="A115" s="150" t="s">
        <v>41</v>
      </c>
      <c r="B115" s="118" t="s">
        <v>13</v>
      </c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80"/>
    </row>
    <row r="116" spans="1:13" s="6" customFormat="1" ht="13.5" thickBot="1">
      <c r="A116" s="168"/>
      <c r="B116" s="169" t="s">
        <v>78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101"/>
    </row>
    <row r="117" spans="1:13" s="6" customFormat="1" ht="12.75">
      <c r="A117" s="97">
        <v>1</v>
      </c>
      <c r="B117" s="123" t="s">
        <v>159</v>
      </c>
      <c r="C117" s="112" t="s">
        <v>11</v>
      </c>
      <c r="D117" s="98">
        <v>2</v>
      </c>
      <c r="E117" s="72">
        <v>1</v>
      </c>
      <c r="F117" s="72">
        <v>1</v>
      </c>
      <c r="G117" s="72">
        <v>0</v>
      </c>
      <c r="H117" s="72" t="s">
        <v>55</v>
      </c>
      <c r="I117" s="99" t="s">
        <v>71</v>
      </c>
      <c r="J117" s="98">
        <v>18</v>
      </c>
      <c r="K117" s="72">
        <v>10</v>
      </c>
      <c r="L117" s="72">
        <v>8</v>
      </c>
      <c r="M117" s="99">
        <v>7</v>
      </c>
    </row>
    <row r="118" spans="1:13" s="6" customFormat="1" ht="13.5" thickBot="1">
      <c r="A118" s="80">
        <v>2</v>
      </c>
      <c r="B118" s="117" t="s">
        <v>159</v>
      </c>
      <c r="C118" s="111" t="s">
        <v>11</v>
      </c>
      <c r="D118" s="91">
        <v>2</v>
      </c>
      <c r="E118" s="92">
        <v>1</v>
      </c>
      <c r="F118" s="92">
        <v>1</v>
      </c>
      <c r="G118" s="92">
        <v>0</v>
      </c>
      <c r="H118" s="92" t="s">
        <v>55</v>
      </c>
      <c r="I118" s="93" t="s">
        <v>71</v>
      </c>
      <c r="J118" s="81">
        <v>18</v>
      </c>
      <c r="K118" s="83">
        <v>10</v>
      </c>
      <c r="L118" s="83">
        <v>8</v>
      </c>
      <c r="M118" s="84">
        <v>7</v>
      </c>
    </row>
    <row r="119" spans="1:13" s="6" customFormat="1" ht="13.5" thickBot="1">
      <c r="A119" s="69"/>
      <c r="B119" s="298" t="s">
        <v>80</v>
      </c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9"/>
    </row>
    <row r="120" spans="1:13" s="6" customFormat="1" ht="12.75">
      <c r="A120" s="64">
        <v>1</v>
      </c>
      <c r="B120" s="170" t="s">
        <v>159</v>
      </c>
      <c r="C120" s="112" t="s">
        <v>11</v>
      </c>
      <c r="D120" s="98">
        <v>2</v>
      </c>
      <c r="E120" s="72">
        <v>1</v>
      </c>
      <c r="F120" s="72">
        <v>1</v>
      </c>
      <c r="G120" s="72">
        <v>0</v>
      </c>
      <c r="H120" s="72" t="s">
        <v>138</v>
      </c>
      <c r="I120" s="99" t="s">
        <v>71</v>
      </c>
      <c r="J120" s="59">
        <v>18</v>
      </c>
      <c r="K120" s="61">
        <v>10</v>
      </c>
      <c r="L120" s="61">
        <v>8</v>
      </c>
      <c r="M120" s="66">
        <v>7</v>
      </c>
    </row>
    <row r="121" spans="1:13" s="6" customFormat="1" ht="12.75">
      <c r="A121" s="74">
        <v>2</v>
      </c>
      <c r="B121" s="116" t="s">
        <v>159</v>
      </c>
      <c r="C121" s="107" t="s">
        <v>140</v>
      </c>
      <c r="D121" s="75">
        <v>2</v>
      </c>
      <c r="E121" s="77">
        <v>1</v>
      </c>
      <c r="F121" s="77">
        <v>1</v>
      </c>
      <c r="G121" s="77">
        <v>0</v>
      </c>
      <c r="H121" s="77" t="s">
        <v>138</v>
      </c>
      <c r="I121" s="78" t="s">
        <v>71</v>
      </c>
      <c r="J121" s="75">
        <v>18</v>
      </c>
      <c r="K121" s="77">
        <v>10</v>
      </c>
      <c r="L121" s="77">
        <v>8</v>
      </c>
      <c r="M121" s="78">
        <v>7</v>
      </c>
    </row>
    <row r="122" spans="1:13" s="6" customFormat="1" ht="12.75">
      <c r="A122" s="74">
        <v>3</v>
      </c>
      <c r="B122" s="116" t="s">
        <v>159</v>
      </c>
      <c r="C122" s="107" t="s">
        <v>10</v>
      </c>
      <c r="D122" s="75">
        <v>2</v>
      </c>
      <c r="E122" s="77">
        <v>1</v>
      </c>
      <c r="F122" s="77">
        <v>1</v>
      </c>
      <c r="G122" s="77">
        <v>0</v>
      </c>
      <c r="H122" s="77" t="s">
        <v>138</v>
      </c>
      <c r="I122" s="78" t="s">
        <v>71</v>
      </c>
      <c r="J122" s="75">
        <v>18</v>
      </c>
      <c r="K122" s="77">
        <v>10</v>
      </c>
      <c r="L122" s="77">
        <v>8</v>
      </c>
      <c r="M122" s="78">
        <v>7</v>
      </c>
    </row>
    <row r="123" spans="1:13" s="6" customFormat="1" ht="12.75">
      <c r="A123" s="74">
        <v>4</v>
      </c>
      <c r="B123" s="125" t="s">
        <v>159</v>
      </c>
      <c r="C123" s="107" t="s">
        <v>10</v>
      </c>
      <c r="D123" s="75">
        <v>2</v>
      </c>
      <c r="E123" s="77">
        <v>1</v>
      </c>
      <c r="F123" s="77">
        <v>1</v>
      </c>
      <c r="G123" s="77">
        <v>0</v>
      </c>
      <c r="H123" s="77" t="s">
        <v>138</v>
      </c>
      <c r="I123" s="78" t="s">
        <v>71</v>
      </c>
      <c r="J123" s="75">
        <v>18</v>
      </c>
      <c r="K123" s="77">
        <v>10</v>
      </c>
      <c r="L123" s="77">
        <v>8</v>
      </c>
      <c r="M123" s="78">
        <v>7</v>
      </c>
    </row>
    <row r="124" spans="1:13" s="6" customFormat="1" ht="12.75">
      <c r="A124" s="171">
        <v>5</v>
      </c>
      <c r="B124" s="116" t="s">
        <v>69</v>
      </c>
      <c r="C124" s="107" t="s">
        <v>10</v>
      </c>
      <c r="D124" s="75">
        <v>2</v>
      </c>
      <c r="E124" s="77">
        <v>1</v>
      </c>
      <c r="F124" s="77">
        <v>1</v>
      </c>
      <c r="G124" s="77">
        <v>2</v>
      </c>
      <c r="H124" s="77" t="s">
        <v>138</v>
      </c>
      <c r="I124" s="78" t="s">
        <v>71</v>
      </c>
      <c r="J124" s="75">
        <v>18</v>
      </c>
      <c r="K124" s="77">
        <v>0</v>
      </c>
      <c r="L124" s="77">
        <v>18</v>
      </c>
      <c r="M124" s="78">
        <v>7</v>
      </c>
    </row>
    <row r="125" spans="1:13" s="6" customFormat="1" ht="12.75">
      <c r="A125" s="171">
        <v>6</v>
      </c>
      <c r="B125" s="116" t="s">
        <v>165</v>
      </c>
      <c r="C125" s="107" t="s">
        <v>11</v>
      </c>
      <c r="D125" s="75">
        <v>22</v>
      </c>
      <c r="E125" s="77">
        <v>1</v>
      </c>
      <c r="F125" s="77">
        <v>21</v>
      </c>
      <c r="G125" s="77">
        <v>2</v>
      </c>
      <c r="H125" s="77" t="s">
        <v>138</v>
      </c>
      <c r="I125" s="78" t="s">
        <v>71</v>
      </c>
      <c r="J125" s="75">
        <v>18</v>
      </c>
      <c r="K125" s="77">
        <v>0</v>
      </c>
      <c r="L125" s="77">
        <v>18</v>
      </c>
      <c r="M125" s="78">
        <v>7</v>
      </c>
    </row>
    <row r="126" spans="1:13" s="6" customFormat="1" ht="12.75">
      <c r="A126" s="171"/>
      <c r="B126" s="116"/>
      <c r="C126" s="107"/>
      <c r="D126" s="75"/>
      <c r="E126" s="77"/>
      <c r="F126" s="77"/>
      <c r="G126" s="77"/>
      <c r="H126" s="77"/>
      <c r="I126" s="78"/>
      <c r="J126" s="75"/>
      <c r="K126" s="77"/>
      <c r="L126" s="77"/>
      <c r="M126" s="78"/>
    </row>
    <row r="127" spans="1:13" s="6" customFormat="1" ht="13.5" thickBot="1">
      <c r="A127" s="171"/>
      <c r="B127" s="117"/>
      <c r="C127" s="111"/>
      <c r="D127" s="91"/>
      <c r="E127" s="92"/>
      <c r="F127" s="92"/>
      <c r="G127" s="92"/>
      <c r="H127" s="92"/>
      <c r="I127" s="93"/>
      <c r="J127" s="81"/>
      <c r="K127" s="83"/>
      <c r="L127" s="83"/>
      <c r="M127" s="84"/>
    </row>
    <row r="128" spans="1:13" s="6" customFormat="1" ht="13.5" thickBot="1">
      <c r="A128" s="86"/>
      <c r="B128" s="118" t="s">
        <v>51</v>
      </c>
      <c r="C128" s="109" t="s">
        <v>82</v>
      </c>
      <c r="D128" s="87">
        <f>SUM(D117:D118,D120:D127)</f>
        <v>36</v>
      </c>
      <c r="E128" s="88">
        <f>SUM(E117:E118,E120:E127)</f>
        <v>8</v>
      </c>
      <c r="F128" s="88">
        <f>SUM(F117:F118,F120:F127)</f>
        <v>28</v>
      </c>
      <c r="G128" s="88">
        <f>SUM(G95,G124:G127)</f>
        <v>4</v>
      </c>
      <c r="H128" s="88" t="s">
        <v>44</v>
      </c>
      <c r="I128" s="88" t="s">
        <v>44</v>
      </c>
      <c r="J128" s="88">
        <f>SUM(J117:J118,J120:J127)</f>
        <v>144</v>
      </c>
      <c r="K128" s="88">
        <f>SUM(K117:K118,K120:K126)</f>
        <v>60</v>
      </c>
      <c r="L128" s="88">
        <f>SUM(L117:L118,L120:L125)</f>
        <v>84</v>
      </c>
      <c r="M128" s="89">
        <f>SUM(M117:M118,M120:M125)</f>
        <v>56</v>
      </c>
    </row>
    <row r="129" spans="1:13" s="6" customFormat="1" ht="12.75">
      <c r="A129" s="64"/>
      <c r="B129" s="119" t="s">
        <v>74</v>
      </c>
      <c r="C129" s="110" t="s">
        <v>82</v>
      </c>
      <c r="D129" s="59">
        <f>SUM(D125,D124,)</f>
        <v>24</v>
      </c>
      <c r="E129" s="61">
        <f>SUM(E124:E127)</f>
        <v>2</v>
      </c>
      <c r="F129" s="61">
        <f>SUM(F124:F127)</f>
        <v>22</v>
      </c>
      <c r="G129" s="61">
        <f>SUM(G124:G127,G95)</f>
        <v>4</v>
      </c>
      <c r="H129" s="61" t="s">
        <v>44</v>
      </c>
      <c r="I129" s="61" t="s">
        <v>44</v>
      </c>
      <c r="J129" s="61">
        <f>SUM(J124:J125)</f>
        <v>36</v>
      </c>
      <c r="K129" s="61">
        <v>0</v>
      </c>
      <c r="L129" s="61">
        <f>SUM(L124:L125)</f>
        <v>36</v>
      </c>
      <c r="M129" s="66">
        <f>SUM(M124:M125)</f>
        <v>14</v>
      </c>
    </row>
    <row r="130" spans="1:13" s="6" customFormat="1" ht="13.5" thickBot="1">
      <c r="A130" s="90"/>
      <c r="B130" s="120" t="s">
        <v>75</v>
      </c>
      <c r="C130" s="111" t="s">
        <v>82</v>
      </c>
      <c r="D130" s="91">
        <f>SUM(D117:D118,D120:D127)</f>
        <v>36</v>
      </c>
      <c r="E130" s="92">
        <f>SUM(E117:E118,E120:E127)</f>
        <v>8</v>
      </c>
      <c r="F130" s="92">
        <f>SUM(F117:F118,F120:F127)</f>
        <v>28</v>
      </c>
      <c r="G130" s="92">
        <f>SUM(G95,G124:G127)</f>
        <v>4</v>
      </c>
      <c r="H130" s="92" t="s">
        <v>44</v>
      </c>
      <c r="I130" s="92" t="s">
        <v>44</v>
      </c>
      <c r="J130" s="92">
        <f>SUM(J117:J118,J120:J127)</f>
        <v>144</v>
      </c>
      <c r="K130" s="92">
        <f>SUM(K117:K118,K120:K125)</f>
        <v>60</v>
      </c>
      <c r="L130" s="92">
        <f>SUM(L117:L118,L120:L125)</f>
        <v>84</v>
      </c>
      <c r="M130" s="93">
        <f>SUM(M117:M118,M120:M125)</f>
        <v>56</v>
      </c>
    </row>
    <row r="131" spans="1:13" s="133" customFormat="1" ht="13.5" thickBot="1">
      <c r="A131" s="155" t="s">
        <v>42</v>
      </c>
      <c r="B131" s="135" t="s">
        <v>14</v>
      </c>
      <c r="C131" s="283"/>
      <c r="D131" s="250"/>
      <c r="E131" s="250"/>
      <c r="F131" s="250"/>
      <c r="G131" s="250"/>
      <c r="H131" s="250"/>
      <c r="I131" s="250"/>
      <c r="J131" s="250"/>
      <c r="K131" s="250"/>
      <c r="L131" s="250"/>
      <c r="M131" s="284"/>
    </row>
    <row r="132" spans="1:13" s="133" customFormat="1" ht="13.5" thickBot="1">
      <c r="A132" s="121"/>
      <c r="B132" s="172" t="s">
        <v>59</v>
      </c>
      <c r="C132" s="109" t="s">
        <v>10</v>
      </c>
      <c r="D132" s="87">
        <f>SUM(D93,D95:D97,D105,D121:D124,D126)</f>
        <v>21</v>
      </c>
      <c r="E132" s="88">
        <f>SUM(E93,E95:E97,E105,E121:E124,E126)</f>
        <v>10.5</v>
      </c>
      <c r="F132" s="88">
        <f>SUM(F93,F95:F97,F105,F121:F124,F126)</f>
        <v>10.5</v>
      </c>
      <c r="G132" s="88">
        <f>SUM(G95,G124,G126)</f>
        <v>2</v>
      </c>
      <c r="H132" s="88" t="s">
        <v>44</v>
      </c>
      <c r="I132" s="88" t="s">
        <v>44</v>
      </c>
      <c r="J132" s="88">
        <f>SUM(J93,J95:J97,J105,J121:J124)</f>
        <v>180</v>
      </c>
      <c r="K132" s="88">
        <f>SUM(K93,K95:K97,K105,K121:K124)</f>
        <v>88</v>
      </c>
      <c r="L132" s="88">
        <f>SUM(L93,L95:L97,L105,L121:L124)</f>
        <v>92</v>
      </c>
      <c r="M132" s="89">
        <f>SUM(M93,M95:M97,M105,M121:M124)</f>
        <v>82.5</v>
      </c>
    </row>
    <row r="133" spans="1:13" s="6" customFormat="1" ht="13.5" thickBot="1">
      <c r="A133" s="150"/>
      <c r="B133" s="173" t="s">
        <v>83</v>
      </c>
      <c r="C133" s="109"/>
      <c r="D133" s="87">
        <f>SUM(D94,D98:D99,D107,D117:D118,D120,D125,D127)</f>
        <v>39</v>
      </c>
      <c r="E133" s="88">
        <f>SUM(E94,E98:E99,E107,E117:E118,E120,E125,E127)</f>
        <v>9</v>
      </c>
      <c r="F133" s="88">
        <f>SUM(F94,F98:F99,F107,F117:F118,F120,F125,F127)</f>
        <v>30</v>
      </c>
      <c r="G133" s="88">
        <f>SUM(G125,G127)</f>
        <v>2</v>
      </c>
      <c r="H133" s="88" t="s">
        <v>44</v>
      </c>
      <c r="I133" s="88" t="s">
        <v>44</v>
      </c>
      <c r="J133" s="88">
        <f>SUM(J94,J98:J99,J107,J117:J118,J120,J125)</f>
        <v>144</v>
      </c>
      <c r="K133" s="88">
        <f>SUM(K94,K98:K99,K107,K117:K118,K120,K125)</f>
        <v>70</v>
      </c>
      <c r="L133" s="88">
        <f>SUM(L94,L98:L99,L107,L117:L118,L120,L124)</f>
        <v>74</v>
      </c>
      <c r="M133" s="89">
        <f>SUM(M94,M98:M99,M107,M117:M118,M120,M125)</f>
        <v>81</v>
      </c>
    </row>
    <row r="134" spans="1:13" s="133" customFormat="1" ht="13.5" thickBot="1">
      <c r="A134" s="312" t="s">
        <v>84</v>
      </c>
      <c r="B134" s="313"/>
      <c r="C134" s="109" t="s">
        <v>44</v>
      </c>
      <c r="D134" s="87">
        <f>SUM(D132:D133)</f>
        <v>60</v>
      </c>
      <c r="E134" s="88">
        <f>SUM(E132:E133)</f>
        <v>19.5</v>
      </c>
      <c r="F134" s="89">
        <f>SUM(F132:F133)</f>
        <v>40.5</v>
      </c>
      <c r="G134" s="174">
        <f>SUM(G132:G133)</f>
        <v>4</v>
      </c>
      <c r="H134" s="175" t="s">
        <v>44</v>
      </c>
      <c r="I134" s="176" t="s">
        <v>44</v>
      </c>
      <c r="J134" s="88">
        <f>SUM(J132:J133)</f>
        <v>324</v>
      </c>
      <c r="K134" s="88">
        <f>SUM(K132:K133)</f>
        <v>158</v>
      </c>
      <c r="L134" s="88">
        <f>SUM(L132:L133)</f>
        <v>166</v>
      </c>
      <c r="M134" s="89">
        <f>SUM(M132:M133)</f>
        <v>163.5</v>
      </c>
    </row>
    <row r="135" spans="1:13" s="6" customFormat="1" ht="12.75">
      <c r="A135" s="177"/>
      <c r="B135" s="177"/>
      <c r="C135" s="178"/>
      <c r="D135" s="179"/>
      <c r="E135" s="180"/>
      <c r="F135" s="180"/>
      <c r="G135" s="178"/>
      <c r="H135" s="178"/>
      <c r="I135" s="178"/>
      <c r="J135" s="178"/>
      <c r="K135" s="178"/>
      <c r="L135" s="178"/>
      <c r="M135" s="178"/>
    </row>
    <row r="136" spans="1:13" s="6" customFormat="1" ht="12.75">
      <c r="A136" s="180"/>
      <c r="B136" s="181" t="s">
        <v>48</v>
      </c>
      <c r="C136" s="180"/>
      <c r="D136" s="180"/>
      <c r="E136" s="180"/>
      <c r="F136" s="180"/>
      <c r="G136" s="178"/>
      <c r="H136" s="178"/>
      <c r="I136" s="178"/>
      <c r="J136" s="178"/>
      <c r="K136" s="178"/>
      <c r="L136" s="178"/>
      <c r="M136" s="178"/>
    </row>
    <row r="137" spans="1:13" s="6" customFormat="1" ht="12.75">
      <c r="A137" s="180"/>
      <c r="B137" s="181" t="s">
        <v>49</v>
      </c>
      <c r="C137" s="180"/>
      <c r="D137" s="180"/>
      <c r="E137" s="180"/>
      <c r="F137" s="180"/>
      <c r="G137" s="178"/>
      <c r="H137" s="178"/>
      <c r="I137" s="178"/>
      <c r="J137" s="178"/>
      <c r="K137" s="178"/>
      <c r="L137" s="178"/>
      <c r="M137" s="178"/>
    </row>
    <row r="138" spans="1:13" s="6" customFormat="1" ht="12.75">
      <c r="A138" s="180"/>
      <c r="B138" s="181"/>
      <c r="C138" s="180"/>
      <c r="D138" s="180"/>
      <c r="E138" s="180"/>
      <c r="F138" s="180"/>
      <c r="G138" s="178"/>
      <c r="H138" s="178"/>
      <c r="I138" s="178"/>
      <c r="J138" s="178"/>
      <c r="K138" s="178"/>
      <c r="L138" s="178"/>
      <c r="M138" s="178"/>
    </row>
    <row r="139" spans="1:13" s="6" customFormat="1" ht="12.75">
      <c r="A139" s="180"/>
      <c r="B139" s="181"/>
      <c r="C139" s="180"/>
      <c r="D139" s="180"/>
      <c r="E139" s="180"/>
      <c r="F139" s="180"/>
      <c r="G139" s="178"/>
      <c r="H139" s="178"/>
      <c r="I139" s="178"/>
      <c r="J139" s="178"/>
      <c r="K139" s="178"/>
      <c r="L139" s="178"/>
      <c r="M139" s="178"/>
    </row>
    <row r="140" spans="1:13" s="6" customFormat="1" ht="16.5" thickBot="1">
      <c r="A140" s="180"/>
      <c r="B140" s="314" t="s">
        <v>85</v>
      </c>
      <c r="C140" s="314"/>
      <c r="D140" s="314"/>
      <c r="E140" s="314"/>
      <c r="F140" s="180"/>
      <c r="G140" s="178"/>
      <c r="H140" s="178"/>
      <c r="I140" s="178"/>
      <c r="J140" s="178"/>
      <c r="K140" s="178"/>
      <c r="L140" s="178"/>
      <c r="M140" s="178"/>
    </row>
    <row r="141" spans="1:13" s="6" customFormat="1" ht="12.75">
      <c r="A141" s="182" t="s">
        <v>0</v>
      </c>
      <c r="B141" s="183"/>
      <c r="C141" s="141"/>
      <c r="D141" s="300" t="s">
        <v>36</v>
      </c>
      <c r="E141" s="301"/>
      <c r="F141" s="301"/>
      <c r="G141" s="184" t="s">
        <v>25</v>
      </c>
      <c r="H141" s="185"/>
      <c r="I141" s="186"/>
      <c r="J141" s="300" t="s">
        <v>39</v>
      </c>
      <c r="K141" s="301"/>
      <c r="L141" s="301"/>
      <c r="M141" s="323"/>
    </row>
    <row r="142" spans="1:13" s="6" customFormat="1" ht="12.75">
      <c r="A142" s="153"/>
      <c r="B142" s="187" t="s">
        <v>15</v>
      </c>
      <c r="C142" s="188" t="s">
        <v>86</v>
      </c>
      <c r="D142" s="189" t="s">
        <v>2</v>
      </c>
      <c r="E142" s="190" t="s">
        <v>33</v>
      </c>
      <c r="F142" s="191" t="s">
        <v>18</v>
      </c>
      <c r="G142" s="190" t="s">
        <v>37</v>
      </c>
      <c r="H142" s="192" t="s">
        <v>87</v>
      </c>
      <c r="I142" s="193" t="s">
        <v>86</v>
      </c>
      <c r="J142" s="194" t="s">
        <v>2</v>
      </c>
      <c r="K142" s="310" t="s">
        <v>40</v>
      </c>
      <c r="L142" s="310"/>
      <c r="M142" s="84" t="s">
        <v>38</v>
      </c>
    </row>
    <row r="143" spans="1:13" s="6" customFormat="1" ht="12.75">
      <c r="A143" s="195"/>
      <c r="B143" s="187" t="s">
        <v>3</v>
      </c>
      <c r="C143" s="188"/>
      <c r="D143" s="153"/>
      <c r="E143" s="190" t="s">
        <v>16</v>
      </c>
      <c r="F143" s="191" t="s">
        <v>22</v>
      </c>
      <c r="G143" s="190" t="s">
        <v>88</v>
      </c>
      <c r="H143" s="192"/>
      <c r="I143" s="196"/>
      <c r="J143" s="197"/>
      <c r="K143" s="198" t="s">
        <v>17</v>
      </c>
      <c r="L143" s="199" t="s">
        <v>89</v>
      </c>
      <c r="M143" s="200"/>
    </row>
    <row r="144" spans="1:13" s="6" customFormat="1" ht="12.75">
      <c r="A144" s="153"/>
      <c r="B144" s="187"/>
      <c r="C144" s="178"/>
      <c r="D144" s="153"/>
      <c r="E144" s="190" t="s">
        <v>28</v>
      </c>
      <c r="F144" s="191" t="s">
        <v>19</v>
      </c>
      <c r="G144" s="190" t="s">
        <v>90</v>
      </c>
      <c r="H144" s="178"/>
      <c r="I144" s="196"/>
      <c r="J144" s="197"/>
      <c r="K144" s="201"/>
      <c r="L144" s="202"/>
      <c r="M144" s="203"/>
    </row>
    <row r="145" spans="1:13" s="6" customFormat="1" ht="12.75">
      <c r="A145" s="153"/>
      <c r="B145" s="171"/>
      <c r="C145" s="178"/>
      <c r="D145" s="153"/>
      <c r="E145" s="190" t="s">
        <v>34</v>
      </c>
      <c r="F145" s="191"/>
      <c r="G145" s="190" t="s">
        <v>20</v>
      </c>
      <c r="H145" s="192"/>
      <c r="I145" s="153"/>
      <c r="J145" s="204"/>
      <c r="K145" s="201"/>
      <c r="L145" s="205"/>
      <c r="M145" s="206"/>
    </row>
    <row r="146" spans="1:13" s="133" customFormat="1" ht="12.75">
      <c r="A146" s="153"/>
      <c r="B146" s="171"/>
      <c r="C146" s="178"/>
      <c r="D146" s="153"/>
      <c r="E146" s="190"/>
      <c r="F146" s="191"/>
      <c r="G146" s="190"/>
      <c r="H146" s="192"/>
      <c r="I146" s="153"/>
      <c r="J146" s="204"/>
      <c r="K146" s="201"/>
      <c r="L146" s="205"/>
      <c r="M146" s="206"/>
    </row>
    <row r="147" spans="1:13" s="133" customFormat="1" ht="13.5" thickBot="1">
      <c r="A147" s="134"/>
      <c r="B147" s="128"/>
      <c r="C147" s="136"/>
      <c r="D147" s="134"/>
      <c r="E147" s="207"/>
      <c r="F147" s="208"/>
      <c r="G147" s="207"/>
      <c r="H147" s="136"/>
      <c r="I147" s="153"/>
      <c r="J147" s="204"/>
      <c r="K147" s="201"/>
      <c r="L147" s="205"/>
      <c r="M147" s="206"/>
    </row>
    <row r="148" spans="1:13" s="133" customFormat="1" ht="16.5" thickBot="1">
      <c r="A148" s="331" t="s">
        <v>91</v>
      </c>
      <c r="B148" s="332"/>
      <c r="C148" s="209" t="s">
        <v>44</v>
      </c>
      <c r="D148" s="150">
        <f>SUM(D72,D134)</f>
        <v>120</v>
      </c>
      <c r="E148" s="158">
        <f>SUM(E134,E72)</f>
        <v>47.5</v>
      </c>
      <c r="F148" s="158">
        <f>SUM(F134,F72)</f>
        <v>73.5</v>
      </c>
      <c r="G148" s="158">
        <f>SUM(G72,G134)</f>
        <v>13</v>
      </c>
      <c r="H148" s="210" t="s">
        <v>44</v>
      </c>
      <c r="I148" s="109" t="s">
        <v>44</v>
      </c>
      <c r="J148" s="118">
        <f>SUM(J134,J72)</f>
        <v>764</v>
      </c>
      <c r="K148" s="94">
        <f>SUM(K134,K72)</f>
        <v>396</v>
      </c>
      <c r="L148" s="94">
        <f>SUM(L134,L72)</f>
        <v>368</v>
      </c>
      <c r="M148" s="211">
        <f>SUM(M134,M72)</f>
        <v>401</v>
      </c>
    </row>
    <row r="149" spans="1:13" s="133" customFormat="1" ht="16.5" thickBot="1">
      <c r="A149" s="331" t="s">
        <v>92</v>
      </c>
      <c r="B149" s="333"/>
      <c r="C149" s="212"/>
      <c r="D149" s="136"/>
      <c r="E149" s="136"/>
      <c r="F149" s="136"/>
      <c r="G149" s="136"/>
      <c r="H149" s="136"/>
      <c r="I149" s="136"/>
      <c r="J149" s="136"/>
      <c r="K149" s="136"/>
      <c r="L149" s="136"/>
      <c r="M149" s="137"/>
    </row>
    <row r="150" spans="1:13" s="133" customFormat="1" ht="13.5" thickBot="1">
      <c r="A150" s="195" t="s">
        <v>7</v>
      </c>
      <c r="B150" s="180" t="s">
        <v>5</v>
      </c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213"/>
    </row>
    <row r="151" spans="1:13" s="133" customFormat="1" ht="13.5" thickBot="1">
      <c r="A151" s="142"/>
      <c r="B151" s="69" t="s">
        <v>51</v>
      </c>
      <c r="C151" s="113" t="s">
        <v>44</v>
      </c>
      <c r="D151" s="176">
        <f>SUM(D22)</f>
        <v>6</v>
      </c>
      <c r="E151" s="87">
        <f>SUM(E22,)</f>
        <v>3</v>
      </c>
      <c r="F151" s="88">
        <f>SUM(F85,F22)</f>
        <v>3</v>
      </c>
      <c r="G151" s="88">
        <f>SUM(G22)</f>
        <v>2</v>
      </c>
      <c r="H151" s="88" t="s">
        <v>44</v>
      </c>
      <c r="I151" s="89" t="s">
        <v>44</v>
      </c>
      <c r="J151" s="210">
        <f>SUM(J85,J22)</f>
        <v>78</v>
      </c>
      <c r="K151" s="88">
        <f>SUM(K85,K22)</f>
        <v>10</v>
      </c>
      <c r="L151" s="88">
        <f>SUM(L85,L22)</f>
        <v>68</v>
      </c>
      <c r="M151" s="89">
        <f>SUM(M85,M22)</f>
        <v>0</v>
      </c>
    </row>
    <row r="152" spans="1:13" s="133" customFormat="1" ht="13.5" thickBot="1">
      <c r="A152" s="145"/>
      <c r="B152" s="63" t="s">
        <v>74</v>
      </c>
      <c r="C152" s="214" t="s">
        <v>44</v>
      </c>
      <c r="D152" s="215">
        <f>SUM(D86,D23)</f>
        <v>2</v>
      </c>
      <c r="E152" s="59">
        <f>SUM(E86,E23)</f>
        <v>1</v>
      </c>
      <c r="F152" s="61">
        <f>SUM(F87,F23)</f>
        <v>1</v>
      </c>
      <c r="G152" s="61">
        <f>SUM(G86,G23)</f>
        <v>2</v>
      </c>
      <c r="H152" s="72" t="s">
        <v>44</v>
      </c>
      <c r="I152" s="99" t="s">
        <v>44</v>
      </c>
      <c r="J152" s="216">
        <f>SUM(J86,J23)</f>
        <v>30</v>
      </c>
      <c r="K152" s="61">
        <v>0</v>
      </c>
      <c r="L152" s="61">
        <f>SUM(L86,L23)</f>
        <v>30</v>
      </c>
      <c r="M152" s="66">
        <v>0</v>
      </c>
    </row>
    <row r="153" spans="1:13" s="133" customFormat="1" ht="13.5" thickBot="1">
      <c r="A153" s="217"/>
      <c r="B153" s="218" t="s">
        <v>75</v>
      </c>
      <c r="C153" s="113" t="s">
        <v>44</v>
      </c>
      <c r="D153" s="194">
        <f>SUM(D87,D24)</f>
        <v>2</v>
      </c>
      <c r="E153" s="81">
        <v>1</v>
      </c>
      <c r="F153" s="83">
        <v>1</v>
      </c>
      <c r="G153" s="83">
        <v>1</v>
      </c>
      <c r="H153" s="148" t="s">
        <v>44</v>
      </c>
      <c r="I153" s="149" t="s">
        <v>44</v>
      </c>
      <c r="J153" s="219">
        <f>SUM(J24)</f>
        <v>30</v>
      </c>
      <c r="K153" s="83">
        <f>SUM(K24)</f>
        <v>0</v>
      </c>
      <c r="L153" s="83">
        <f>SUM(L24)</f>
        <v>30</v>
      </c>
      <c r="M153" s="84">
        <f>SUM(M24)</f>
        <v>0</v>
      </c>
    </row>
    <row r="154" spans="1:13" s="133" customFormat="1" ht="13.5" thickBot="1">
      <c r="A154" s="150" t="s">
        <v>8</v>
      </c>
      <c r="B154" s="118" t="s">
        <v>6</v>
      </c>
      <c r="C154" s="220"/>
      <c r="D154" s="118"/>
      <c r="E154" s="118"/>
      <c r="F154" s="118"/>
      <c r="G154" s="151"/>
      <c r="H154" s="95"/>
      <c r="I154" s="95"/>
      <c r="J154" s="151"/>
      <c r="K154" s="151"/>
      <c r="L154" s="151"/>
      <c r="M154" s="152"/>
    </row>
    <row r="155" spans="1:13" s="133" customFormat="1" ht="13.5" thickBot="1">
      <c r="A155" s="142"/>
      <c r="B155" s="69" t="s">
        <v>51</v>
      </c>
      <c r="C155" s="221" t="s">
        <v>44</v>
      </c>
      <c r="D155" s="176">
        <f>SUM(D89,D37)</f>
        <v>25</v>
      </c>
      <c r="E155" s="87">
        <f>SUM(E89,E37)</f>
        <v>11.5</v>
      </c>
      <c r="F155" s="88">
        <f>SUM(F89,F37)</f>
        <v>13.5</v>
      </c>
      <c r="G155" s="88">
        <f>SUM(G89,G37)</f>
        <v>0</v>
      </c>
      <c r="H155" s="88" t="s">
        <v>44</v>
      </c>
      <c r="I155" s="89" t="s">
        <v>44</v>
      </c>
      <c r="J155" s="222">
        <f>SUM(J89,J37)</f>
        <v>152</v>
      </c>
      <c r="K155" s="88">
        <f>SUM(K89,K37)</f>
        <v>126</v>
      </c>
      <c r="L155" s="88">
        <f>SUM(L89,L37)</f>
        <v>26</v>
      </c>
      <c r="M155" s="89">
        <f>SUM(M89,M37)</f>
        <v>135.5</v>
      </c>
    </row>
    <row r="156" spans="1:13" s="6" customFormat="1" ht="13.5" thickBot="1">
      <c r="A156" s="142"/>
      <c r="B156" s="69" t="s">
        <v>74</v>
      </c>
      <c r="C156" s="113" t="s">
        <v>44</v>
      </c>
      <c r="D156" s="223">
        <v>0</v>
      </c>
      <c r="E156" s="224">
        <v>0</v>
      </c>
      <c r="F156" s="225">
        <v>0</v>
      </c>
      <c r="G156" s="225">
        <v>0</v>
      </c>
      <c r="H156" s="60" t="s">
        <v>44</v>
      </c>
      <c r="I156" s="65" t="s">
        <v>44</v>
      </c>
      <c r="J156" s="189">
        <v>0</v>
      </c>
      <c r="K156" s="225">
        <v>0</v>
      </c>
      <c r="L156" s="225">
        <v>0</v>
      </c>
      <c r="M156" s="226">
        <v>0</v>
      </c>
    </row>
    <row r="157" spans="1:13" s="6" customFormat="1" ht="13.5" thickBot="1">
      <c r="A157" s="153"/>
      <c r="B157" s="227" t="s">
        <v>75</v>
      </c>
      <c r="C157" s="228" t="s">
        <v>44</v>
      </c>
      <c r="D157" s="92">
        <v>0</v>
      </c>
      <c r="E157" s="92">
        <v>0</v>
      </c>
      <c r="F157" s="92">
        <v>0</v>
      </c>
      <c r="G157" s="92">
        <v>0</v>
      </c>
      <c r="H157" s="92" t="s">
        <v>44</v>
      </c>
      <c r="I157" s="93" t="s">
        <v>44</v>
      </c>
      <c r="J157" s="229">
        <v>0</v>
      </c>
      <c r="K157" s="92">
        <v>0</v>
      </c>
      <c r="L157" s="92">
        <v>0</v>
      </c>
      <c r="M157" s="93">
        <v>0</v>
      </c>
    </row>
    <row r="158" spans="1:13" s="6" customFormat="1" ht="13.5" thickBot="1">
      <c r="A158" s="150" t="s">
        <v>10</v>
      </c>
      <c r="B158" s="118" t="s">
        <v>9</v>
      </c>
      <c r="C158" s="220"/>
      <c r="D158" s="118"/>
      <c r="E158" s="118"/>
      <c r="F158" s="118"/>
      <c r="G158" s="151"/>
      <c r="H158" s="220"/>
      <c r="I158" s="220"/>
      <c r="J158" s="151"/>
      <c r="K158" s="151"/>
      <c r="L158" s="151"/>
      <c r="M158" s="152"/>
    </row>
    <row r="159" spans="1:13" s="6" customFormat="1" ht="13.5" thickBot="1">
      <c r="A159" s="142"/>
      <c r="B159" s="69" t="s">
        <v>51</v>
      </c>
      <c r="C159" s="221" t="s">
        <v>44</v>
      </c>
      <c r="D159" s="176">
        <f>SUM(D100,D47)</f>
        <v>34.5</v>
      </c>
      <c r="E159" s="87">
        <f>SUM(E100,E47)</f>
        <v>16.5</v>
      </c>
      <c r="F159" s="88">
        <f>SUM(F100,F47)</f>
        <v>18</v>
      </c>
      <c r="G159" s="88">
        <f>SUM(G100,G47)</f>
        <v>0</v>
      </c>
      <c r="H159" s="88" t="s">
        <v>44</v>
      </c>
      <c r="I159" s="89" t="s">
        <v>44</v>
      </c>
      <c r="J159" s="210">
        <f>SUM(J100,J47)</f>
        <v>252</v>
      </c>
      <c r="K159" s="88">
        <f>SUM(K100,K47)</f>
        <v>138</v>
      </c>
      <c r="L159" s="88">
        <f>SUM(L100,L47)</f>
        <v>114</v>
      </c>
      <c r="M159" s="89">
        <f>SUM(M100,M47)</f>
        <v>160.5</v>
      </c>
    </row>
    <row r="160" spans="1:13" s="6" customFormat="1" ht="13.5" thickBot="1">
      <c r="A160" s="142"/>
      <c r="B160" s="69" t="s">
        <v>74</v>
      </c>
      <c r="C160" s="113" t="s">
        <v>44</v>
      </c>
      <c r="D160" s="215">
        <f>SUM(D101,D48)</f>
        <v>0</v>
      </c>
      <c r="E160" s="59">
        <f>SUM(E101)</f>
        <v>0</v>
      </c>
      <c r="F160" s="61">
        <f>SUM(F101)</f>
        <v>0</v>
      </c>
      <c r="G160" s="61">
        <f>SUM(G101)</f>
        <v>0</v>
      </c>
      <c r="H160" s="72" t="s">
        <v>44</v>
      </c>
      <c r="I160" s="99" t="s">
        <v>44</v>
      </c>
      <c r="J160" s="216">
        <f>SUM(J101)</f>
        <v>0</v>
      </c>
      <c r="K160" s="61">
        <f>SUM(K101)</f>
        <v>0</v>
      </c>
      <c r="L160" s="61">
        <f>SUM(L101)</f>
        <v>0</v>
      </c>
      <c r="M160" s="66">
        <f>SUM(M101)</f>
        <v>0</v>
      </c>
    </row>
    <row r="161" spans="1:13" s="6" customFormat="1" ht="13.5" thickBot="1">
      <c r="A161" s="153"/>
      <c r="B161" s="227" t="s">
        <v>75</v>
      </c>
      <c r="C161" s="228" t="s">
        <v>44</v>
      </c>
      <c r="D161" s="194">
        <v>0</v>
      </c>
      <c r="E161" s="81">
        <v>0</v>
      </c>
      <c r="F161" s="83">
        <v>0</v>
      </c>
      <c r="G161" s="83">
        <v>0</v>
      </c>
      <c r="H161" s="148" t="s">
        <v>44</v>
      </c>
      <c r="I161" s="149" t="s">
        <v>44</v>
      </c>
      <c r="J161" s="219">
        <v>0</v>
      </c>
      <c r="K161" s="83">
        <v>0</v>
      </c>
      <c r="L161" s="83">
        <v>0</v>
      </c>
      <c r="M161" s="84">
        <v>0</v>
      </c>
    </row>
    <row r="162" spans="1:13" s="6" customFormat="1" ht="13.5" thickBot="1">
      <c r="A162" s="150" t="s">
        <v>11</v>
      </c>
      <c r="B162" s="118" t="s">
        <v>12</v>
      </c>
      <c r="C162" s="220"/>
      <c r="D162" s="118"/>
      <c r="E162" s="118"/>
      <c r="F162" s="118"/>
      <c r="G162" s="151"/>
      <c r="H162" s="220"/>
      <c r="I162" s="220"/>
      <c r="J162" s="151"/>
      <c r="K162" s="151"/>
      <c r="L162" s="151"/>
      <c r="M162" s="152"/>
    </row>
    <row r="163" spans="1:13" s="6" customFormat="1" ht="13.5" thickBot="1">
      <c r="A163" s="142"/>
      <c r="B163" s="69" t="s">
        <v>51</v>
      </c>
      <c r="C163" s="221" t="s">
        <v>44</v>
      </c>
      <c r="D163" s="176">
        <f>SUM(D108)</f>
        <v>4</v>
      </c>
      <c r="E163" s="87">
        <f>SUM(E108)</f>
        <v>2</v>
      </c>
      <c r="F163" s="88">
        <f>SUM(F108)</f>
        <v>2</v>
      </c>
      <c r="G163" s="88">
        <v>0</v>
      </c>
      <c r="H163" s="88" t="s">
        <v>44</v>
      </c>
      <c r="I163" s="89" t="s">
        <v>44</v>
      </c>
      <c r="J163" s="210">
        <f>SUM(J108)</f>
        <v>36</v>
      </c>
      <c r="K163" s="88">
        <f>SUM(K108)</f>
        <v>20</v>
      </c>
      <c r="L163" s="88">
        <f>SUM(L108)</f>
        <v>16</v>
      </c>
      <c r="M163" s="89">
        <f>SUM(M108)</f>
        <v>14</v>
      </c>
    </row>
    <row r="164" spans="1:13" s="6" customFormat="1" ht="13.5" thickBot="1">
      <c r="A164" s="142"/>
      <c r="B164" s="69" t="s">
        <v>74</v>
      </c>
      <c r="C164" s="113" t="s">
        <v>44</v>
      </c>
      <c r="D164" s="215">
        <v>0</v>
      </c>
      <c r="E164" s="59">
        <v>0</v>
      </c>
      <c r="F164" s="61">
        <v>0</v>
      </c>
      <c r="G164" s="61">
        <v>0</v>
      </c>
      <c r="H164" s="72" t="s">
        <v>44</v>
      </c>
      <c r="I164" s="99" t="s">
        <v>44</v>
      </c>
      <c r="J164" s="216">
        <v>0</v>
      </c>
      <c r="K164" s="61">
        <v>0</v>
      </c>
      <c r="L164" s="61">
        <v>0</v>
      </c>
      <c r="M164" s="66">
        <v>0</v>
      </c>
    </row>
    <row r="165" spans="1:13" s="6" customFormat="1" ht="13.5" thickBot="1">
      <c r="A165" s="153"/>
      <c r="B165" s="227" t="s">
        <v>75</v>
      </c>
      <c r="C165" s="228" t="s">
        <v>44</v>
      </c>
      <c r="D165" s="194">
        <v>4</v>
      </c>
      <c r="E165" s="81">
        <v>2.5</v>
      </c>
      <c r="F165" s="83">
        <v>1.5</v>
      </c>
      <c r="G165" s="83">
        <v>0</v>
      </c>
      <c r="H165" s="148" t="s">
        <v>44</v>
      </c>
      <c r="I165" s="149" t="s">
        <v>44</v>
      </c>
      <c r="J165" s="219">
        <f>SUM(J114,J53)</f>
        <v>36</v>
      </c>
      <c r="K165" s="83">
        <f>SUM(K114)</f>
        <v>20</v>
      </c>
      <c r="L165" s="83">
        <f>SUM(L114)</f>
        <v>16</v>
      </c>
      <c r="M165" s="84">
        <f>SUM(M114)</f>
        <v>14</v>
      </c>
    </row>
    <row r="166" spans="1:13" s="6" customFormat="1" ht="13.5" thickBot="1">
      <c r="A166" s="150" t="s">
        <v>41</v>
      </c>
      <c r="B166" s="118" t="s">
        <v>13</v>
      </c>
      <c r="C166" s="220"/>
      <c r="D166" s="151"/>
      <c r="E166" s="151"/>
      <c r="F166" s="151"/>
      <c r="G166" s="151"/>
      <c r="H166" s="220"/>
      <c r="I166" s="220"/>
      <c r="J166" s="151"/>
      <c r="K166" s="151"/>
      <c r="L166" s="151"/>
      <c r="M166" s="152"/>
    </row>
    <row r="167" spans="1:13" s="6" customFormat="1" ht="13.5" thickBot="1">
      <c r="A167" s="134"/>
      <c r="B167" s="142" t="s">
        <v>51</v>
      </c>
      <c r="C167" s="113" t="s">
        <v>44</v>
      </c>
      <c r="D167" s="87">
        <f>SUM(D128,D60)</f>
        <v>46</v>
      </c>
      <c r="E167" s="87">
        <f>SUM(E128,E60)</f>
        <v>13</v>
      </c>
      <c r="F167" s="88">
        <f>SUM(F128,F60)</f>
        <v>33</v>
      </c>
      <c r="G167" s="88">
        <f>SUM(G128,G60)</f>
        <v>8</v>
      </c>
      <c r="H167" s="88" t="s">
        <v>44</v>
      </c>
      <c r="I167" s="89" t="s">
        <v>44</v>
      </c>
      <c r="J167" s="230">
        <f>SUM(J128,J60)</f>
        <v>234</v>
      </c>
      <c r="K167" s="88">
        <f>SUM(K128,K60)</f>
        <v>90</v>
      </c>
      <c r="L167" s="88">
        <f>SUM(L128,L60)</f>
        <v>144</v>
      </c>
      <c r="M167" s="89">
        <f>SUM(M60,M128)</f>
        <v>91</v>
      </c>
    </row>
    <row r="168" spans="1:13" s="6" customFormat="1" ht="13.5" thickBot="1">
      <c r="A168" s="153"/>
      <c r="B168" s="159" t="s">
        <v>74</v>
      </c>
      <c r="C168" s="110" t="s">
        <v>44</v>
      </c>
      <c r="D168" s="59">
        <f>SUM(D129,D61)</f>
        <v>28</v>
      </c>
      <c r="E168" s="61">
        <f>SUM(E129,E61)</f>
        <v>4</v>
      </c>
      <c r="F168" s="61">
        <f>SUM(F129,F62)</f>
        <v>27</v>
      </c>
      <c r="G168" s="61">
        <v>29</v>
      </c>
      <c r="H168" s="61" t="s">
        <v>44</v>
      </c>
      <c r="I168" s="66" t="s">
        <v>44</v>
      </c>
      <c r="J168" s="59">
        <f>SUM(J129,J61)</f>
        <v>72</v>
      </c>
      <c r="K168" s="61">
        <v>0</v>
      </c>
      <c r="L168" s="61">
        <f>SUM(L129,L61)</f>
        <v>72</v>
      </c>
      <c r="M168" s="66">
        <f>SUM(M61,M129)</f>
        <v>28</v>
      </c>
    </row>
    <row r="169" spans="1:13" s="6" customFormat="1" ht="13.5" thickBot="1">
      <c r="A169" s="142"/>
      <c r="B169" s="167" t="s">
        <v>75</v>
      </c>
      <c r="C169" s="221" t="s">
        <v>44</v>
      </c>
      <c r="D169" s="231">
        <f>SUM(D130,D62)</f>
        <v>46</v>
      </c>
      <c r="E169" s="148">
        <f>SUM(E130,E62)</f>
        <v>13</v>
      </c>
      <c r="F169" s="148">
        <f>SUM(F130,F62)</f>
        <v>33</v>
      </c>
      <c r="G169" s="148">
        <f>SUM(G128,G60)</f>
        <v>8</v>
      </c>
      <c r="H169" s="148" t="s">
        <v>44</v>
      </c>
      <c r="I169" s="149" t="s">
        <v>44</v>
      </c>
      <c r="J169" s="231">
        <f>SUM(J130,J62)</f>
        <v>234</v>
      </c>
      <c r="K169" s="148">
        <f>SUM(K130,K62)</f>
        <v>90</v>
      </c>
      <c r="L169" s="148">
        <f>SUM(L130,L62)</f>
        <v>144</v>
      </c>
      <c r="M169" s="149">
        <f>SUM(M62,M130)</f>
        <v>91</v>
      </c>
    </row>
    <row r="170" spans="1:13" s="6" customFormat="1" ht="13.5" thickBot="1">
      <c r="A170" s="155" t="s">
        <v>42</v>
      </c>
      <c r="B170" s="135" t="s">
        <v>93</v>
      </c>
      <c r="C170" s="188"/>
      <c r="D170" s="178"/>
      <c r="E170" s="178"/>
      <c r="F170" s="178"/>
      <c r="G170" s="178"/>
      <c r="H170" s="188"/>
      <c r="I170" s="188"/>
      <c r="J170" s="178"/>
      <c r="K170" s="178"/>
      <c r="L170" s="178"/>
      <c r="M170" s="213"/>
    </row>
    <row r="171" spans="1:13" s="6" customFormat="1" ht="12.75">
      <c r="A171" s="62">
        <v>1</v>
      </c>
      <c r="B171" s="159" t="s">
        <v>23</v>
      </c>
      <c r="C171" s="232" t="s">
        <v>44</v>
      </c>
      <c r="D171" s="71">
        <v>0.25</v>
      </c>
      <c r="E171" s="71">
        <v>0.25</v>
      </c>
      <c r="F171" s="71">
        <v>0</v>
      </c>
      <c r="G171" s="71">
        <v>0</v>
      </c>
      <c r="H171" s="233" t="s">
        <v>44</v>
      </c>
      <c r="I171" s="72" t="s">
        <v>44</v>
      </c>
      <c r="J171" s="71">
        <v>2</v>
      </c>
      <c r="K171" s="71">
        <v>2</v>
      </c>
      <c r="L171" s="71">
        <v>0</v>
      </c>
      <c r="M171" s="73">
        <v>0</v>
      </c>
    </row>
    <row r="172" spans="1:13" s="6" customFormat="1" ht="12.75">
      <c r="A172" s="160">
        <v>2</v>
      </c>
      <c r="B172" s="234" t="s">
        <v>50</v>
      </c>
      <c r="C172" s="235" t="s">
        <v>44</v>
      </c>
      <c r="D172" s="76">
        <v>0.25</v>
      </c>
      <c r="E172" s="76">
        <v>0.25</v>
      </c>
      <c r="F172" s="76">
        <v>0</v>
      </c>
      <c r="G172" s="76">
        <v>0</v>
      </c>
      <c r="H172" s="236" t="s">
        <v>44</v>
      </c>
      <c r="I172" s="77" t="s">
        <v>44</v>
      </c>
      <c r="J172" s="76">
        <v>2</v>
      </c>
      <c r="K172" s="76">
        <v>2</v>
      </c>
      <c r="L172" s="76">
        <v>0</v>
      </c>
      <c r="M172" s="79">
        <v>0</v>
      </c>
    </row>
    <row r="173" spans="1:13" s="6" customFormat="1" ht="12.75">
      <c r="A173" s="160">
        <v>3</v>
      </c>
      <c r="B173" s="234" t="s">
        <v>24</v>
      </c>
      <c r="C173" s="235" t="s">
        <v>44</v>
      </c>
      <c r="D173" s="76">
        <v>0.5</v>
      </c>
      <c r="E173" s="76">
        <v>0.5</v>
      </c>
      <c r="F173" s="76">
        <v>0</v>
      </c>
      <c r="G173" s="76">
        <v>0</v>
      </c>
      <c r="H173" s="236" t="s">
        <v>44</v>
      </c>
      <c r="I173" s="77" t="s">
        <v>44</v>
      </c>
      <c r="J173" s="76">
        <v>4</v>
      </c>
      <c r="K173" s="76">
        <v>4</v>
      </c>
      <c r="L173" s="76">
        <v>0</v>
      </c>
      <c r="M173" s="79">
        <v>0</v>
      </c>
    </row>
    <row r="174" spans="1:13" s="6" customFormat="1" ht="13.5" thickBot="1">
      <c r="A174" s="67">
        <v>4</v>
      </c>
      <c r="B174" s="157" t="s">
        <v>94</v>
      </c>
      <c r="C174" s="194" t="s">
        <v>44</v>
      </c>
      <c r="D174" s="100">
        <v>0.5</v>
      </c>
      <c r="E174" s="100">
        <v>0.5</v>
      </c>
      <c r="F174" s="82">
        <v>0</v>
      </c>
      <c r="G174" s="82">
        <v>0</v>
      </c>
      <c r="H174" s="237" t="s">
        <v>44</v>
      </c>
      <c r="I174" s="83" t="s">
        <v>44</v>
      </c>
      <c r="J174" s="82">
        <v>4</v>
      </c>
      <c r="K174" s="82">
        <v>4</v>
      </c>
      <c r="L174" s="82">
        <v>0</v>
      </c>
      <c r="M174" s="85">
        <v>0</v>
      </c>
    </row>
    <row r="175" spans="1:13" s="6" customFormat="1" ht="13.5" thickBot="1">
      <c r="A175" s="155" t="s">
        <v>43</v>
      </c>
      <c r="B175" s="150"/>
      <c r="C175" s="176" t="s">
        <v>44</v>
      </c>
      <c r="D175" s="94">
        <v>3</v>
      </c>
      <c r="E175" s="94">
        <v>0</v>
      </c>
      <c r="F175" s="94">
        <v>3</v>
      </c>
      <c r="G175" s="94">
        <v>3</v>
      </c>
      <c r="H175" s="88" t="s">
        <v>44</v>
      </c>
      <c r="I175" s="88" t="s">
        <v>44</v>
      </c>
      <c r="J175" s="94">
        <v>160</v>
      </c>
      <c r="K175" s="94">
        <v>0</v>
      </c>
      <c r="L175" s="94">
        <v>0</v>
      </c>
      <c r="M175" s="102">
        <v>160</v>
      </c>
    </row>
    <row r="176" spans="1:13" s="6" customFormat="1" ht="12.75">
      <c r="A176" s="238"/>
      <c r="B176" s="238"/>
      <c r="C176" s="18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</row>
    <row r="177" spans="1:13" s="6" customFormat="1" ht="13.5" thickBot="1">
      <c r="A177" s="239"/>
      <c r="B177" s="239"/>
      <c r="C177" s="18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</row>
    <row r="178" spans="1:13" s="6" customFormat="1" ht="13.5" thickBot="1">
      <c r="A178" s="240" t="s">
        <v>7</v>
      </c>
      <c r="B178" s="138" t="s">
        <v>95</v>
      </c>
      <c r="C178" s="241"/>
      <c r="D178" s="334" t="s">
        <v>96</v>
      </c>
      <c r="E178" s="307"/>
      <c r="F178" s="306" t="s">
        <v>97</v>
      </c>
      <c r="G178" s="307"/>
      <c r="H178" s="180"/>
      <c r="I178" s="240" t="s">
        <v>8</v>
      </c>
      <c r="J178" s="242" t="s">
        <v>98</v>
      </c>
      <c r="K178" s="243"/>
      <c r="L178" s="243"/>
      <c r="M178" s="57"/>
    </row>
    <row r="179" spans="1:13" s="6" customFormat="1" ht="12.75">
      <c r="A179" s="195"/>
      <c r="B179" s="244" t="s">
        <v>99</v>
      </c>
      <c r="C179" s="188"/>
      <c r="D179" s="245" t="s">
        <v>25</v>
      </c>
      <c r="E179" s="84" t="s">
        <v>100</v>
      </c>
      <c r="F179" s="177" t="s">
        <v>25</v>
      </c>
      <c r="G179" s="246" t="s">
        <v>100</v>
      </c>
      <c r="H179" s="178"/>
      <c r="I179" s="182"/>
      <c r="J179" s="247" t="s">
        <v>101</v>
      </c>
      <c r="K179" s="185"/>
      <c r="L179" s="185"/>
      <c r="M179" s="248" t="s">
        <v>100</v>
      </c>
    </row>
    <row r="180" spans="1:13" s="6" customFormat="1" ht="13.5" thickBot="1">
      <c r="A180" s="134"/>
      <c r="B180" s="249" t="s">
        <v>102</v>
      </c>
      <c r="C180" s="250"/>
      <c r="D180" s="245" t="s">
        <v>103</v>
      </c>
      <c r="E180" s="206"/>
      <c r="F180" s="178"/>
      <c r="G180" s="206"/>
      <c r="H180" s="178"/>
      <c r="I180" s="153"/>
      <c r="J180" s="251" t="s">
        <v>104</v>
      </c>
      <c r="K180" s="252"/>
      <c r="L180" s="252"/>
      <c r="M180" s="206"/>
    </row>
    <row r="181" spans="1:13" s="6" customFormat="1" ht="13.5" thickBot="1">
      <c r="A181" s="134"/>
      <c r="B181" s="158" t="s">
        <v>105</v>
      </c>
      <c r="C181" s="220"/>
      <c r="D181" s="253">
        <f>SUM(D148)</f>
        <v>120</v>
      </c>
      <c r="E181" s="96">
        <v>100</v>
      </c>
      <c r="F181" s="151">
        <v>3000</v>
      </c>
      <c r="G181" s="96">
        <v>100</v>
      </c>
      <c r="H181" s="178"/>
      <c r="I181" s="304" t="s">
        <v>106</v>
      </c>
      <c r="J181" s="305"/>
      <c r="K181" s="305"/>
      <c r="L181" s="305"/>
      <c r="M181" s="79"/>
    </row>
    <row r="182" spans="1:13" s="6" customFormat="1" ht="14.25">
      <c r="A182" s="153">
        <v>1</v>
      </c>
      <c r="B182" s="254" t="s">
        <v>107</v>
      </c>
      <c r="C182" s="188"/>
      <c r="D182" s="255">
        <f>SUM(E134,E72)</f>
        <v>47.5</v>
      </c>
      <c r="E182" s="256">
        <f>D182/D181*100</f>
        <v>39.58333333333333</v>
      </c>
      <c r="F182" s="178">
        <f>SUM(J148,M148)</f>
        <v>1165</v>
      </c>
      <c r="G182" s="256">
        <f>F182/F181*100</f>
        <v>38.83333333333333</v>
      </c>
      <c r="H182" s="178"/>
      <c r="I182" s="156">
        <v>1</v>
      </c>
      <c r="J182" s="178" t="s">
        <v>108</v>
      </c>
      <c r="K182" s="178"/>
      <c r="L182" s="178"/>
      <c r="M182" s="206">
        <v>100</v>
      </c>
    </row>
    <row r="183" spans="1:13" s="6" customFormat="1" ht="14.25">
      <c r="A183" s="145"/>
      <c r="B183" s="257" t="s">
        <v>109</v>
      </c>
      <c r="C183" s="258"/>
      <c r="D183" s="259"/>
      <c r="E183" s="58"/>
      <c r="F183" s="119"/>
      <c r="G183" s="58"/>
      <c r="H183" s="178"/>
      <c r="I183" s="204"/>
      <c r="J183" s="178"/>
      <c r="K183" s="178"/>
      <c r="L183" s="178"/>
      <c r="M183" s="206"/>
    </row>
    <row r="184" spans="1:13" s="6" customFormat="1" ht="14.25">
      <c r="A184" s="260">
        <v>2</v>
      </c>
      <c r="B184" s="261" t="s">
        <v>110</v>
      </c>
      <c r="C184" s="262"/>
      <c r="D184" s="234">
        <f>SUM(D91,D37)</f>
        <v>25</v>
      </c>
      <c r="E184" s="263">
        <f>D184/D181*100</f>
        <v>20.833333333333336</v>
      </c>
      <c r="F184" s="116">
        <f>SUM(J89,J37)</f>
        <v>152</v>
      </c>
      <c r="G184" s="263">
        <f>F184/F181*100</f>
        <v>5.066666666666666</v>
      </c>
      <c r="H184" s="178"/>
      <c r="I184" s="204" t="s">
        <v>111</v>
      </c>
      <c r="J184" s="178"/>
      <c r="K184" s="178"/>
      <c r="L184" s="178"/>
      <c r="M184" s="206"/>
    </row>
    <row r="185" spans="1:13" s="6" customFormat="1" ht="14.25">
      <c r="A185" s="217">
        <v>3</v>
      </c>
      <c r="B185" s="264" t="s">
        <v>112</v>
      </c>
      <c r="C185" s="265"/>
      <c r="D185" s="157">
        <v>13</v>
      </c>
      <c r="E185" s="266">
        <f>D185/D181*100</f>
        <v>10.833333333333334</v>
      </c>
      <c r="F185" s="117">
        <f>SUM(J129,J61,J23)</f>
        <v>102</v>
      </c>
      <c r="G185" s="266">
        <f>F185/F181*100</f>
        <v>3.4000000000000004</v>
      </c>
      <c r="H185" s="178"/>
      <c r="I185" s="204"/>
      <c r="J185" s="294"/>
      <c r="K185" s="295"/>
      <c r="L185" s="295"/>
      <c r="M185" s="206"/>
    </row>
    <row r="186" spans="1:13" s="6" customFormat="1" ht="14.25">
      <c r="A186" s="145"/>
      <c r="B186" s="257" t="s">
        <v>113</v>
      </c>
      <c r="C186" s="258"/>
      <c r="D186" s="159"/>
      <c r="E186" s="58"/>
      <c r="F186" s="119"/>
      <c r="G186" s="58"/>
      <c r="H186" s="178"/>
      <c r="I186" s="204"/>
      <c r="J186" s="294"/>
      <c r="K186" s="295"/>
      <c r="L186" s="295"/>
      <c r="M186" s="206"/>
    </row>
    <row r="187" spans="1:13" s="6" customFormat="1" ht="14.25">
      <c r="A187" s="217">
        <v>4</v>
      </c>
      <c r="B187" s="264" t="s">
        <v>114</v>
      </c>
      <c r="C187" s="265"/>
      <c r="D187" s="157">
        <f>SUM(D64:D67,D19:D21)</f>
        <v>7.5</v>
      </c>
      <c r="E187" s="266">
        <f>D187/D181*100</f>
        <v>6.25</v>
      </c>
      <c r="F187" s="117">
        <f>SUM(J64:J67,J19:J21)</f>
        <v>90</v>
      </c>
      <c r="G187" s="266">
        <f>F187/F181*100</f>
        <v>3</v>
      </c>
      <c r="H187" s="178"/>
      <c r="I187" s="204"/>
      <c r="J187" s="294"/>
      <c r="K187" s="295"/>
      <c r="L187" s="295"/>
      <c r="M187" s="206"/>
    </row>
    <row r="188" spans="1:13" s="6" customFormat="1" ht="14.25">
      <c r="A188" s="145"/>
      <c r="B188" s="257" t="s">
        <v>115</v>
      </c>
      <c r="C188" s="258"/>
      <c r="D188" s="159"/>
      <c r="E188" s="58"/>
      <c r="F188" s="119"/>
      <c r="G188" s="58"/>
      <c r="H188" s="178"/>
      <c r="I188" s="204"/>
      <c r="J188" s="294"/>
      <c r="K188" s="295"/>
      <c r="L188" s="295"/>
      <c r="M188" s="206"/>
    </row>
    <row r="189" spans="1:13" s="6" customFormat="1" ht="14.25">
      <c r="A189" s="267">
        <v>5</v>
      </c>
      <c r="B189" s="261" t="s">
        <v>116</v>
      </c>
      <c r="C189" s="262"/>
      <c r="D189" s="234">
        <f>SUM(D153,D157,D161,D165,D169)</f>
        <v>52</v>
      </c>
      <c r="E189" s="263">
        <f>D189/D181*100</f>
        <v>43.333333333333336</v>
      </c>
      <c r="F189" s="116">
        <f>SUM(J153,J157,J161,J165,J169)</f>
        <v>300</v>
      </c>
      <c r="G189" s="263">
        <f>F189/F181*100</f>
        <v>10</v>
      </c>
      <c r="H189" s="178"/>
      <c r="I189" s="204"/>
      <c r="J189" s="294"/>
      <c r="K189" s="295"/>
      <c r="L189" s="295"/>
      <c r="M189" s="206"/>
    </row>
    <row r="190" spans="1:13" s="6" customFormat="1" ht="14.25">
      <c r="A190" s="267">
        <v>6</v>
      </c>
      <c r="B190" s="261" t="s">
        <v>117</v>
      </c>
      <c r="C190" s="262"/>
      <c r="D190" s="234">
        <v>3</v>
      </c>
      <c r="E190" s="268">
        <f>D190/D181*100</f>
        <v>2.5</v>
      </c>
      <c r="F190" s="116">
        <v>160</v>
      </c>
      <c r="G190" s="269">
        <f>F190/F181*100</f>
        <v>5.333333333333334</v>
      </c>
      <c r="H190" s="238"/>
      <c r="I190" s="62"/>
      <c r="J190" s="292"/>
      <c r="K190" s="293"/>
      <c r="L190" s="293"/>
      <c r="M190" s="58"/>
    </row>
    <row r="191" spans="1:13" s="6" customFormat="1" ht="14.25">
      <c r="A191" s="153">
        <v>7</v>
      </c>
      <c r="B191" s="264" t="s">
        <v>167</v>
      </c>
      <c r="C191" s="265"/>
      <c r="D191" s="259">
        <v>0</v>
      </c>
      <c r="E191" s="58">
        <v>0</v>
      </c>
      <c r="F191" s="178">
        <v>0</v>
      </c>
      <c r="G191" s="206">
        <v>0</v>
      </c>
      <c r="H191" s="238"/>
      <c r="I191" s="302" t="s">
        <v>118</v>
      </c>
      <c r="J191" s="303"/>
      <c r="K191" s="303"/>
      <c r="L191" s="303"/>
      <c r="M191" s="206">
        <v>100</v>
      </c>
    </row>
    <row r="192" spans="1:15" s="271" customFormat="1" ht="12.75">
      <c r="A192" s="156">
        <v>8</v>
      </c>
      <c r="B192" s="335" t="s">
        <v>168</v>
      </c>
      <c r="C192" s="336"/>
      <c r="D192" s="234">
        <v>2</v>
      </c>
      <c r="E192" s="263">
        <f>D192/D181*100</f>
        <v>1.6666666666666667</v>
      </c>
      <c r="F192" s="82">
        <v>30</v>
      </c>
      <c r="G192" s="263">
        <f>F192/F181*100</f>
        <v>1</v>
      </c>
      <c r="H192" s="178"/>
      <c r="I192" s="153"/>
      <c r="J192" s="178"/>
      <c r="K192" s="178"/>
      <c r="L192" s="178"/>
      <c r="M192" s="213"/>
      <c r="N192" s="56"/>
      <c r="O192" s="270"/>
    </row>
    <row r="193" spans="1:15" s="276" customFormat="1" ht="25.5" customHeight="1" thickBot="1">
      <c r="A193" s="67">
        <v>9</v>
      </c>
      <c r="B193" s="337" t="s">
        <v>169</v>
      </c>
      <c r="C193" s="338"/>
      <c r="D193" s="272">
        <v>0</v>
      </c>
      <c r="E193" s="273">
        <f>D193/D189*100</f>
        <v>0</v>
      </c>
      <c r="F193" s="274">
        <v>0</v>
      </c>
      <c r="G193" s="273">
        <f>F193/F190*100</f>
        <v>0</v>
      </c>
      <c r="H193" s="178"/>
      <c r="I193" s="134"/>
      <c r="J193" s="136"/>
      <c r="K193" s="136"/>
      <c r="L193" s="136"/>
      <c r="M193" s="137"/>
      <c r="N193" s="56"/>
      <c r="O193" s="275"/>
    </row>
    <row r="194" s="6" customFormat="1" ht="12.75"/>
    <row r="195" s="291" customFormat="1" ht="15">
      <c r="A195" s="290" t="s">
        <v>162</v>
      </c>
    </row>
    <row r="196" s="6" customFormat="1" ht="15.75">
      <c r="A196" s="277"/>
    </row>
    <row r="197" s="6" customFormat="1" ht="15">
      <c r="B197" s="290" t="s">
        <v>163</v>
      </c>
    </row>
    <row r="198" s="6" customFormat="1" ht="12.75"/>
    <row r="199" spans="1:2" s="6" customFormat="1" ht="15.75">
      <c r="A199" s="290" t="s">
        <v>149</v>
      </c>
      <c r="B199" s="277"/>
    </row>
    <row r="200" spans="1:2" s="6" customFormat="1" ht="12.75">
      <c r="A200" s="56" t="s">
        <v>150</v>
      </c>
      <c r="B200" s="56" t="s">
        <v>166</v>
      </c>
    </row>
    <row r="201" spans="1:2" s="6" customFormat="1" ht="12.75">
      <c r="A201" s="56" t="s">
        <v>151</v>
      </c>
      <c r="B201" s="56" t="s">
        <v>121</v>
      </c>
    </row>
    <row r="202" spans="1:5" s="6" customFormat="1" ht="12.75" customHeight="1">
      <c r="A202" s="56" t="s">
        <v>155</v>
      </c>
      <c r="B202" s="339" t="s">
        <v>122</v>
      </c>
      <c r="C202" s="339"/>
      <c r="D202" s="339"/>
      <c r="E202" s="339"/>
    </row>
    <row r="203" s="6" customFormat="1" ht="12.75"/>
    <row r="204" s="6" customFormat="1" ht="12.75"/>
    <row r="205" spans="1:2" s="6" customFormat="1" ht="15.75">
      <c r="A205" s="290" t="s">
        <v>152</v>
      </c>
      <c r="B205" s="277"/>
    </row>
    <row r="206" spans="1:2" s="6" customFormat="1" ht="12.75">
      <c r="A206" s="341" t="s">
        <v>78</v>
      </c>
      <c r="B206" s="341"/>
    </row>
    <row r="207" spans="1:2" s="6" customFormat="1" ht="12.75">
      <c r="A207" s="56" t="s">
        <v>153</v>
      </c>
      <c r="B207" s="56"/>
    </row>
    <row r="208" spans="1:2" s="6" customFormat="1" ht="12.75">
      <c r="A208" s="56">
        <v>2</v>
      </c>
      <c r="B208" s="56" t="s">
        <v>154</v>
      </c>
    </row>
    <row r="209" spans="1:2" s="6" customFormat="1" ht="12.75">
      <c r="A209" s="56"/>
      <c r="B209" s="56"/>
    </row>
    <row r="210" spans="1:2" s="6" customFormat="1" ht="12.75">
      <c r="A210" s="341" t="s">
        <v>80</v>
      </c>
      <c r="B210" s="341"/>
    </row>
    <row r="211" spans="1:6" s="6" customFormat="1" ht="14.25" customHeight="1">
      <c r="A211" s="56">
        <v>1</v>
      </c>
      <c r="B211" s="340" t="s">
        <v>156</v>
      </c>
      <c r="C211" s="340"/>
      <c r="D211" s="340"/>
      <c r="E211" s="340"/>
      <c r="F211" s="340"/>
    </row>
    <row r="212" spans="1:2" s="6" customFormat="1" ht="12.75">
      <c r="A212" s="56">
        <v>2</v>
      </c>
      <c r="B212" s="56" t="s">
        <v>135</v>
      </c>
    </row>
    <row r="213" spans="1:2" s="6" customFormat="1" ht="12.75">
      <c r="A213" s="56">
        <v>3</v>
      </c>
      <c r="B213" s="56" t="s">
        <v>136</v>
      </c>
    </row>
    <row r="214" spans="1:6" s="6" customFormat="1" ht="15.75" customHeight="1">
      <c r="A214" s="56">
        <v>4</v>
      </c>
      <c r="B214" s="340" t="s">
        <v>137</v>
      </c>
      <c r="C214" s="340"/>
      <c r="D214" s="340"/>
      <c r="E214" s="340"/>
      <c r="F214" s="340"/>
    </row>
    <row r="215" spans="1:2" s="6" customFormat="1" ht="12.75">
      <c r="A215" s="6">
        <v>5</v>
      </c>
      <c r="B215" s="285" t="s">
        <v>164</v>
      </c>
    </row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</sheetData>
  <sheetProtection/>
  <mergeCells count="46">
    <mergeCell ref="B193:C193"/>
    <mergeCell ref="B202:E202"/>
    <mergeCell ref="B211:F211"/>
    <mergeCell ref="B214:F214"/>
    <mergeCell ref="A206:B206"/>
    <mergeCell ref="A210:B210"/>
    <mergeCell ref="D178:E178"/>
    <mergeCell ref="D105:D106"/>
    <mergeCell ref="J10:M10"/>
    <mergeCell ref="E105:E106"/>
    <mergeCell ref="M105:M106"/>
    <mergeCell ref="B192:C192"/>
    <mergeCell ref="A1:M1"/>
    <mergeCell ref="D10:F10"/>
    <mergeCell ref="K11:L11"/>
    <mergeCell ref="D76:F76"/>
    <mergeCell ref="J76:M76"/>
    <mergeCell ref="A72:B72"/>
    <mergeCell ref="K77:L77"/>
    <mergeCell ref="A134:B134"/>
    <mergeCell ref="B140:E140"/>
    <mergeCell ref="A105:A106"/>
    <mergeCell ref="B105:B106"/>
    <mergeCell ref="C105:C106"/>
    <mergeCell ref="F105:F106"/>
    <mergeCell ref="I105:I106"/>
    <mergeCell ref="I191:L191"/>
    <mergeCell ref="I181:L181"/>
    <mergeCell ref="J185:L185"/>
    <mergeCell ref="F178:G178"/>
    <mergeCell ref="L105:L106"/>
    <mergeCell ref="G105:G106"/>
    <mergeCell ref="H105:H106"/>
    <mergeCell ref="K105:K106"/>
    <mergeCell ref="K142:L142"/>
    <mergeCell ref="J187:L187"/>
    <mergeCell ref="J190:L190"/>
    <mergeCell ref="J188:L188"/>
    <mergeCell ref="J189:L189"/>
    <mergeCell ref="J105:J106"/>
    <mergeCell ref="B119:M119"/>
    <mergeCell ref="D141:F141"/>
    <mergeCell ref="J186:L186"/>
    <mergeCell ref="J141:M141"/>
    <mergeCell ref="A148:B148"/>
    <mergeCell ref="A149:B149"/>
  </mergeCells>
  <printOptions/>
  <pageMargins left="0.7086614173228347" right="0.7086614173228347" top="0.7480314960629921" bottom="0.7086614173228347" header="0.31496062992125984" footer="0.31496062992125984"/>
  <pageSetup orientation="landscape" paperSize="9" scale="91" r:id="rId1"/>
  <rowBreaks count="5" manualBreakCount="5">
    <brk id="39" max="255" man="1"/>
    <brk id="74" max="255" man="1"/>
    <brk id="118" max="255" man="1"/>
    <brk id="139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ADS</cp:lastModifiedBy>
  <cp:lastPrinted>2017-05-23T07:24:52Z</cp:lastPrinted>
  <dcterms:created xsi:type="dcterms:W3CDTF">2011-12-11T10:20:19Z</dcterms:created>
  <dcterms:modified xsi:type="dcterms:W3CDTF">2017-10-05T12:50:04Z</dcterms:modified>
  <cp:category/>
  <cp:version/>
  <cp:contentType/>
  <cp:contentStatus/>
</cp:coreProperties>
</file>