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activeTab="1"/>
  </bookViews>
  <sheets>
    <sheet name="Arkusz2" sheetId="4" r:id="rId1"/>
    <sheet name="Arkusz1" sheetId="3" r:id="rId2"/>
  </sheets>
  <definedNames>
    <definedName name="_xlnm.Print_Area" localSheetId="1">Arkusz1!$A$1:$N$206</definedName>
  </definedNames>
  <calcPr calcId="145621"/>
</workbook>
</file>

<file path=xl/calcChain.xml><?xml version="1.0" encoding="utf-8"?>
<calcChain xmlns="http://schemas.openxmlformats.org/spreadsheetml/2006/main">
  <c r="M160" i="3"/>
  <c r="L160"/>
  <c r="K160"/>
  <c r="J160"/>
  <c r="F178" s="1"/>
  <c r="G160"/>
  <c r="F160"/>
  <c r="E160"/>
  <c r="D160"/>
  <c r="M161"/>
  <c r="L161"/>
  <c r="K161"/>
  <c r="J161"/>
  <c r="F181" s="1"/>
  <c r="G161"/>
  <c r="F161"/>
  <c r="E161"/>
  <c r="D161"/>
  <c r="D181" s="1"/>
  <c r="M143"/>
  <c r="L143"/>
  <c r="K143"/>
  <c r="J143"/>
  <c r="F143"/>
  <c r="E143"/>
  <c r="D143"/>
  <c r="G126"/>
  <c r="G125"/>
  <c r="M126"/>
  <c r="M125"/>
  <c r="L126"/>
  <c r="L125"/>
  <c r="K126"/>
  <c r="K125"/>
  <c r="J126"/>
  <c r="J125"/>
  <c r="F126"/>
  <c r="F125"/>
  <c r="E126"/>
  <c r="E125"/>
  <c r="D126"/>
  <c r="D125"/>
  <c r="M120"/>
  <c r="L120"/>
  <c r="K120"/>
  <c r="J120"/>
  <c r="G120"/>
  <c r="F120"/>
  <c r="E120"/>
  <c r="D120"/>
  <c r="M106"/>
  <c r="L106"/>
  <c r="K106"/>
  <c r="J106"/>
  <c r="G106"/>
  <c r="F106"/>
  <c r="E106"/>
  <c r="D106"/>
  <c r="M96"/>
  <c r="L96"/>
  <c r="K96"/>
  <c r="J96"/>
  <c r="G96"/>
  <c r="F96"/>
  <c r="E96"/>
  <c r="D96"/>
  <c r="M72"/>
  <c r="M71"/>
  <c r="L72"/>
  <c r="L71"/>
  <c r="K72"/>
  <c r="K71"/>
  <c r="J72"/>
  <c r="J71"/>
  <c r="G72"/>
  <c r="G71"/>
  <c r="F72"/>
  <c r="F71"/>
  <c r="E72"/>
  <c r="E71"/>
  <c r="D72"/>
  <c r="D71"/>
  <c r="M69"/>
  <c r="L69"/>
  <c r="K69"/>
  <c r="J69"/>
  <c r="G69"/>
  <c r="F69"/>
  <c r="E69"/>
  <c r="D69"/>
  <c r="M60"/>
  <c r="K60"/>
  <c r="J60"/>
  <c r="G60"/>
  <c r="F60"/>
  <c r="E60"/>
  <c r="L60"/>
  <c r="D60"/>
  <c r="M51"/>
  <c r="M155" s="1"/>
  <c r="L51"/>
  <c r="L155" s="1"/>
  <c r="K51"/>
  <c r="K155" s="1"/>
  <c r="J51"/>
  <c r="J155" s="1"/>
  <c r="G51"/>
  <c r="F51"/>
  <c r="F155" s="1"/>
  <c r="E51"/>
  <c r="E155" s="1"/>
  <c r="D51"/>
  <c r="D155" s="1"/>
  <c r="L42"/>
  <c r="G42"/>
  <c r="M42"/>
  <c r="K42"/>
  <c r="J42"/>
  <c r="F42"/>
  <c r="F151" s="1"/>
  <c r="E42"/>
  <c r="E151" s="1"/>
  <c r="D42"/>
  <c r="D151" s="1"/>
  <c r="M29"/>
  <c r="M147" s="1"/>
  <c r="L29"/>
  <c r="L147" s="1"/>
  <c r="K29"/>
  <c r="K147" s="1"/>
  <c r="J29"/>
  <c r="J147" s="1"/>
  <c r="F176" s="1"/>
  <c r="G29"/>
  <c r="F29"/>
  <c r="F147" s="1"/>
  <c r="E29"/>
  <c r="E147" s="1"/>
  <c r="D29"/>
  <c r="D147" s="1"/>
  <c r="D176" s="1"/>
  <c r="G21"/>
  <c r="G143" s="1"/>
  <c r="J151" l="1"/>
  <c r="L151"/>
  <c r="D159"/>
  <c r="D127"/>
  <c r="M159"/>
  <c r="L159"/>
  <c r="J159"/>
  <c r="M127"/>
  <c r="F127"/>
  <c r="E127"/>
  <c r="L127"/>
  <c r="J127"/>
  <c r="K151"/>
  <c r="G159"/>
  <c r="M151"/>
  <c r="E159"/>
  <c r="K159"/>
  <c r="K73"/>
  <c r="F159"/>
  <c r="K127"/>
  <c r="G127"/>
  <c r="L73"/>
  <c r="J73"/>
  <c r="M73"/>
  <c r="M140" s="1"/>
  <c r="F73"/>
  <c r="F140" s="1"/>
  <c r="E73"/>
  <c r="G73"/>
  <c r="D73"/>
  <c r="D140" s="1"/>
  <c r="D173" s="1"/>
  <c r="L140" l="1"/>
  <c r="J140"/>
  <c r="F175" s="1"/>
  <c r="E140"/>
  <c r="D175" s="1"/>
  <c r="G140"/>
  <c r="D178" s="1"/>
  <c r="K140"/>
</calcChain>
</file>

<file path=xl/sharedStrings.xml><?xml version="1.0" encoding="utf-8"?>
<sst xmlns="http://schemas.openxmlformats.org/spreadsheetml/2006/main" count="568" uniqueCount="163">
  <si>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</si>
  <si>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</si>
  <si>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</si>
  <si>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</si>
  <si>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</si>
  <si>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</si>
  <si>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</si>
  <si>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</si>
  <si>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</si>
  <si>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</si>
  <si>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</si>
  <si>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</si>
  <si>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</si>
  <si>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</si>
  <si>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</si>
  <si>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</si>
  <si>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</si>
  <si>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</si>
  <si>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ćwiczenia</t>
  </si>
  <si>
    <t>z zakresu nauk podstawowych</t>
  </si>
  <si>
    <t>na innym kierunku</t>
  </si>
  <si>
    <t>wymagające bezpośredniego</t>
  </si>
  <si>
    <t>o charakterze praktycznym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</si>
  <si>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</si>
  <si>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</si>
  <si>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</si>
  <si>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</si>
  <si>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</si>
  <si>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</si>
  <si>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</si>
  <si>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</si>
  <si>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</si>
  <si>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</si>
  <si>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</si>
  <si>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Ergonomia</t>
  </si>
  <si>
    <t>Etykieta</t>
  </si>
  <si>
    <t>Bezpieczeństwo i higiena pracy</t>
  </si>
  <si>
    <t>Sumaryczne wskaźniki ilościowe</t>
  </si>
  <si>
    <t>Punkty ECTS:</t>
  </si>
  <si>
    <t>Liczba</t>
  </si>
  <si>
    <t>..</t>
  </si>
  <si>
    <t>Grupa treści</t>
  </si>
  <si>
    <t>Semestr</t>
  </si>
  <si>
    <t>nauczyciela</t>
  </si>
  <si>
    <t xml:space="preserve">Status </t>
  </si>
  <si>
    <t>przedmiotu: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</si>
  <si>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</si>
  <si>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</si>
  <si>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</si>
  <si>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</si>
  <si>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</si>
  <si>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</si>
  <si>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</si>
  <si>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</si>
  <si>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</si>
  <si>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</si>
  <si>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</si>
  <si>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</si>
  <si>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</si>
  <si>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</si>
  <si>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</si>
  <si>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</si>
  <si>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</si>
  <si>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</si>
  <si>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</si>
  <si>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</si>
  <si>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</si>
  <si>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</si>
  <si>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</si>
  <si>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</si>
  <si>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</si>
  <si>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</si>
  <si>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</si>
  <si>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</si>
  <si>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</si>
  <si>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  <charset val="238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</si>
  <si>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</si>
  <si>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</si>
  <si>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</si>
  <si>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</si>
  <si>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</si>
  <si>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…</t>
    </r>
  </si>
  <si>
    <t>Liczba pkt ECTS/ godz.dyd.  w planie studiów</t>
  </si>
  <si>
    <t>zajęcia do wyboru - co najmniej 30 % pkt ECTS</t>
  </si>
  <si>
    <t>udziału nauczyciela akademickiego*</t>
  </si>
  <si>
    <t>Specjalność - Kryminalistyka i nauki pokrewne w postępowaniu karnym</t>
  </si>
  <si>
    <t>Z/o</t>
  </si>
  <si>
    <t>Z</t>
  </si>
  <si>
    <t>E</t>
  </si>
  <si>
    <t>O</t>
  </si>
  <si>
    <t>Liczba pkt ECTS/godz. dyd. Ogółem</t>
  </si>
  <si>
    <t>Zasady ustroju politycznego państwa</t>
  </si>
  <si>
    <t>Postępowanie sądowo-administracyjne</t>
  </si>
  <si>
    <r>
      <t xml:space="preserve">Liczba pkt ECTS/ godz.dyd.  </t>
    </r>
    <r>
      <rPr>
        <sz val="8"/>
        <rFont val="Arial"/>
        <family val="2"/>
        <charset val="238"/>
      </rPr>
      <t>(przedmioty fakultatywne)</t>
    </r>
  </si>
  <si>
    <t>Publiczne prawo konkurencji</t>
  </si>
  <si>
    <t>Polityka społeczna</t>
  </si>
  <si>
    <t>System ubezpieczeń społecznych</t>
  </si>
  <si>
    <t>Postępowanie w sytuacjach kryzysowych</t>
  </si>
  <si>
    <t>Kryminalistyka - nowe metody i techniki</t>
  </si>
  <si>
    <t>Ekspertyza sądowa</t>
  </si>
  <si>
    <t>F</t>
  </si>
  <si>
    <t>Metody ścigania wybranych typów przestępstw</t>
  </si>
  <si>
    <t>Analiza kryminalna</t>
  </si>
  <si>
    <t>Ochrona ofiar przestępstw w systemie prawa i postępowania karnego</t>
  </si>
  <si>
    <t>SEMESTR  I</t>
  </si>
  <si>
    <t>SEMESTR  II</t>
  </si>
  <si>
    <t>Nauki społeczne</t>
  </si>
  <si>
    <r>
      <t xml:space="preserve">Profil kształcenia: </t>
    </r>
    <r>
      <rPr>
        <b/>
        <sz val="10"/>
        <rFont val="Arial"/>
        <family val="2"/>
        <charset val="238"/>
      </rPr>
      <t>ogólnoakademicki</t>
    </r>
  </si>
  <si>
    <r>
      <t xml:space="preserve">Forma kształcenia/poziom studiów: </t>
    </r>
    <r>
      <rPr>
        <b/>
        <sz val="10"/>
        <rFont val="Arial"/>
        <family val="2"/>
        <charset val="238"/>
      </rPr>
      <t xml:space="preserve"> II stopnia</t>
    </r>
  </si>
  <si>
    <r>
      <t>Uzyskane kwalifikacje:</t>
    </r>
    <r>
      <rPr>
        <b/>
        <sz val="10"/>
        <rFont val="Arial"/>
        <family val="2"/>
        <charset val="238"/>
      </rPr>
      <t xml:space="preserve"> II stopnia</t>
    </r>
  </si>
  <si>
    <r>
      <t xml:space="preserve">Obszar kształcenia: </t>
    </r>
    <r>
      <rPr>
        <b/>
        <sz val="10"/>
        <rFont val="Arial"/>
        <family val="2"/>
        <charset val="238"/>
      </rPr>
      <t xml:space="preserve"> nauki społeczne</t>
    </r>
  </si>
  <si>
    <t xml:space="preserve">Rok studiów  I    </t>
  </si>
  <si>
    <t xml:space="preserve">Rok studiów  II    </t>
  </si>
  <si>
    <t>(ćwiczeniowe,laboratoryjne, projektowe, warsztatowe)</t>
  </si>
  <si>
    <t>Kryminologia</t>
  </si>
  <si>
    <t>Prawo karne</t>
  </si>
  <si>
    <t>Postępowanie karne</t>
  </si>
  <si>
    <t>Prawo cywilne</t>
  </si>
  <si>
    <t>Prawo administracyjne</t>
  </si>
  <si>
    <t>Postępowanie administracyjne i egzekucyjne w administracji</t>
  </si>
  <si>
    <t>Prawo konstytucyjne</t>
  </si>
  <si>
    <t xml:space="preserve">Język obcy specjalistyczny </t>
  </si>
  <si>
    <t>Fundusze strukturalne i systemy finansowania projektów UE</t>
  </si>
  <si>
    <t>Kryminalistyka ogólna I</t>
  </si>
  <si>
    <t>Podstawy prawa pracy</t>
  </si>
  <si>
    <t>Podstawy prawa finansowego</t>
  </si>
  <si>
    <t>Kryminalistyka ogólna II</t>
  </si>
  <si>
    <t>Liczba pkt ECTS/ godz.dyd.  na I roku studiów</t>
  </si>
  <si>
    <t>Mediacja w sprawach karnych</t>
  </si>
  <si>
    <t xml:space="preserve">Prawo dowodowe </t>
  </si>
  <si>
    <t>Psychologia sądowa</t>
  </si>
  <si>
    <t>System ochrony prawnej UE</t>
  </si>
  <si>
    <t>Podstawy organizacji i zarządzania</t>
  </si>
  <si>
    <t>Wybrane problemy taktyki kryminalistycznej</t>
  </si>
  <si>
    <t>Prawo o broni</t>
  </si>
  <si>
    <t>Kryminalistyczne problemy cyberprzestępczości</t>
  </si>
  <si>
    <t xml:space="preserve">Liczba pkt ECTS/ godz.dyd.  na II roku </t>
  </si>
  <si>
    <r>
      <t xml:space="preserve"> Plan studiów na kierunku - Administracja  </t>
    </r>
    <r>
      <rPr>
        <i/>
        <sz val="10"/>
        <rFont val="Arial"/>
        <family val="2"/>
        <charset val="238"/>
      </rPr>
      <t>obowiązuje od roku akad. 2017/2018</t>
    </r>
  </si>
  <si>
    <t>Historia myśli ustrojowo-administracyjnej i socjologiczno-ekonomicznej</t>
  </si>
  <si>
    <t>Nazwa modułu</t>
  </si>
  <si>
    <t>f</t>
  </si>
  <si>
    <t xml:space="preserve">Seminarium magisterskie </t>
  </si>
  <si>
    <t>Seminarium magisterskie</t>
  </si>
  <si>
    <t>Przedmiot specjalizacyjny</t>
  </si>
  <si>
    <t>z/o</t>
  </si>
  <si>
    <t>Szkolenie w zakresie bezpieczeństwa i higieny pracy</t>
  </si>
  <si>
    <t>Liczba pkt ECTS/godz.dyd. (ogółem)</t>
  </si>
  <si>
    <t>I rok:</t>
  </si>
  <si>
    <t xml:space="preserve">SEMESTR  </t>
  </si>
  <si>
    <t>1302+320</t>
  </si>
  <si>
    <t>Przedmioty specjalizacyjne:</t>
  </si>
  <si>
    <r>
      <t xml:space="preserve">Forma studiów:  </t>
    </r>
    <r>
      <rPr>
        <b/>
        <sz val="10"/>
        <rFont val="Arial"/>
        <family val="2"/>
        <charset val="238"/>
      </rPr>
      <t>niestacjonarne</t>
    </r>
  </si>
  <si>
    <t>Załącznik do planu studiów na kierunku Administracja, Specjalność: Kryminalistyka i nauki pokrewne w postępowaniu karnym</t>
  </si>
  <si>
    <t>International Criminal Law</t>
  </si>
  <si>
    <t>Seminarium magisterskie i praca magisterska</t>
  </si>
  <si>
    <t>z</t>
  </si>
  <si>
    <t>Przedmiot specjalizacyjny/Przedmiot specjalizacyjny w języku angielskim</t>
  </si>
  <si>
    <t>*** Sem. mgr zgodnie z zaleceniami Rady Wydziału odbywają się w Katedrach: Procesu Karnego, Prawa Karnego, Kryminologii, Kryminalistyki.</t>
  </si>
  <si>
    <t>zajęcia z języka obcego</t>
  </si>
  <si>
    <t>przedmioty z obszaru nauk humanistycznych lub społecznych</t>
  </si>
  <si>
    <t xml:space="preserve">II rok: </t>
  </si>
  <si>
    <t>Liczba pkt ECTS/ godz.dyd. (zajęcia praktyczne)</t>
  </si>
  <si>
    <t>Liczba pkt ECTS/ godz.dyd.  (przedmy fakultatywne)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</si>
</sst>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29" xfId="0" applyFont="1" applyBorder="1"/>
    <xf numFmtId="0" fontId="3" fillId="0" borderId="19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2" xfId="0" applyFont="1" applyBorder="1"/>
    <xf numFmtId="0" fontId="3" fillId="0" borderId="29" xfId="0" applyFont="1" applyFill="1" applyBorder="1"/>
    <xf numFmtId="0" fontId="3" fillId="0" borderId="18" xfId="0" applyFont="1" applyBorder="1"/>
    <xf numFmtId="0" fontId="3" fillId="0" borderId="10" xfId="0" applyFont="1" applyFill="1" applyBorder="1" applyAlignment="1"/>
    <xf numFmtId="0" fontId="3" fillId="0" borderId="10" xfId="0" applyFont="1" applyBorder="1" applyAlignment="1"/>
    <xf numFmtId="0" fontId="3" fillId="0" borderId="66" xfId="0" applyFont="1" applyBorder="1" applyAlignment="1"/>
    <xf numFmtId="0" fontId="1" fillId="0" borderId="36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3" fillId="0" borderId="10" xfId="0" applyFont="1" applyBorder="1"/>
    <xf numFmtId="0" fontId="1" fillId="0" borderId="63" xfId="0" applyFont="1" applyBorder="1" applyAlignment="1">
      <alignment horizontal="center"/>
    </xf>
    <xf numFmtId="0" fontId="1" fillId="0" borderId="55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9" xfId="0" applyFont="1" applyBorder="1"/>
    <xf numFmtId="0" fontId="1" fillId="0" borderId="4" xfId="0" applyFont="1" applyBorder="1"/>
    <xf numFmtId="0" fontId="1" fillId="0" borderId="37" xfId="0" applyFont="1" applyBorder="1"/>
    <xf numFmtId="0" fontId="3" fillId="0" borderId="14" xfId="0" applyFont="1" applyBorder="1"/>
    <xf numFmtId="0" fontId="3" fillId="0" borderId="30" xfId="0" applyFont="1" applyBorder="1"/>
    <xf numFmtId="0" fontId="1" fillId="0" borderId="20" xfId="0" applyFont="1" applyBorder="1"/>
    <xf numFmtId="0" fontId="1" fillId="0" borderId="52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6" xfId="0" applyFont="1" applyBorder="1"/>
    <xf numFmtId="0" fontId="1" fillId="0" borderId="56" xfId="0" applyFont="1" applyBorder="1"/>
    <xf numFmtId="0" fontId="1" fillId="0" borderId="46" xfId="0" applyFont="1" applyBorder="1" applyAlignment="1">
      <alignment vertical="top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3" fillId="0" borderId="55" xfId="0" applyFont="1" applyBorder="1" applyAlignment="1">
      <alignment horizontal="center"/>
    </xf>
    <xf numFmtId="0" fontId="1" fillId="0" borderId="55" xfId="0" applyFont="1" applyFill="1" applyBorder="1"/>
    <xf numFmtId="0" fontId="1" fillId="0" borderId="28" xfId="0" applyFont="1" applyBorder="1" applyAlignment="1">
      <alignment vertical="top"/>
    </xf>
    <xf numFmtId="0" fontId="1" fillId="0" borderId="70" xfId="0" applyFont="1" applyBorder="1" applyAlignment="1">
      <alignment vertical="top"/>
    </xf>
    <xf numFmtId="0" fontId="6" fillId="0" borderId="3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top"/>
    </xf>
    <xf numFmtId="0" fontId="1" fillId="2" borderId="28" xfId="0" applyFont="1" applyFill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2" borderId="53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2" borderId="54" xfId="0" applyFont="1" applyFill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2" borderId="62" xfId="0" applyFont="1" applyFill="1" applyBorder="1" applyAlignment="1">
      <alignment horizontal="center" vertical="top"/>
    </xf>
    <xf numFmtId="0" fontId="1" fillId="2" borderId="63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73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60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0" fontId="1" fillId="0" borderId="64" xfId="0" applyFont="1" applyFill="1" applyBorder="1" applyAlignment="1">
      <alignment vertical="top"/>
    </xf>
    <xf numFmtId="0" fontId="1" fillId="0" borderId="5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69" xfId="0" applyFont="1" applyBorder="1" applyAlignment="1">
      <alignment vertical="top"/>
    </xf>
    <xf numFmtId="0" fontId="1" fillId="0" borderId="27" xfId="0" applyFont="1" applyBorder="1" applyAlignment="1">
      <alignment horizontal="right" vertical="top"/>
    </xf>
    <xf numFmtId="0" fontId="1" fillId="0" borderId="60" xfId="0" applyFont="1" applyBorder="1" applyAlignment="1">
      <alignment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6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4" xfId="0" applyFont="1" applyBorder="1" applyAlignment="1">
      <alignment vertical="top"/>
    </xf>
    <xf numFmtId="0" fontId="1" fillId="0" borderId="74" xfId="0" applyFont="1" applyBorder="1" applyAlignment="1">
      <alignment horizontal="center" vertical="top"/>
    </xf>
    <xf numFmtId="0" fontId="1" fillId="0" borderId="3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1" fillId="0" borderId="54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0" fontId="1" fillId="2" borderId="27" xfId="0" applyFont="1" applyFill="1" applyBorder="1" applyAlignment="1">
      <alignment vertical="top"/>
    </xf>
    <xf numFmtId="0" fontId="1" fillId="2" borderId="60" xfId="0" applyFont="1" applyFill="1" applyBorder="1" applyAlignment="1">
      <alignment vertical="top"/>
    </xf>
    <xf numFmtId="16" fontId="1" fillId="2" borderId="27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 vertical="top"/>
    </xf>
    <xf numFmtId="0" fontId="1" fillId="2" borderId="35" xfId="0" applyFont="1" applyFill="1" applyBorder="1" applyAlignment="1">
      <alignment vertical="top"/>
    </xf>
    <xf numFmtId="16" fontId="1" fillId="2" borderId="28" xfId="0" applyNumberFormat="1" applyFont="1" applyFill="1" applyBorder="1" applyAlignment="1">
      <alignment horizontal="center" vertical="top"/>
    </xf>
    <xf numFmtId="0" fontId="1" fillId="2" borderId="5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" fontId="1" fillId="2" borderId="55" xfId="0" applyNumberFormat="1" applyFont="1" applyFill="1" applyBorder="1" applyAlignment="1">
      <alignment horizontal="center" vertical="top"/>
    </xf>
    <xf numFmtId="0" fontId="1" fillId="2" borderId="5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0" borderId="71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69" xfId="0" applyFont="1" applyBorder="1" applyAlignment="1">
      <alignment vertical="top" wrapText="1"/>
    </xf>
    <xf numFmtId="0" fontId="1" fillId="0" borderId="37" xfId="0" applyFont="1" applyBorder="1" applyAlignment="1">
      <alignment vertical="top"/>
    </xf>
    <xf numFmtId="0" fontId="2" fillId="0" borderId="37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7" xfId="0" applyFont="1" applyBorder="1" applyAlignment="1">
      <alignment horizontal="left" vertical="top"/>
    </xf>
    <xf numFmtId="0" fontId="2" fillId="0" borderId="37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7" xfId="0" applyBorder="1" applyAlignment="1">
      <alignment vertical="top"/>
    </xf>
    <xf numFmtId="0" fontId="2" fillId="0" borderId="56" xfId="0" applyFont="1" applyBorder="1" applyAlignment="1">
      <alignment horizontal="left" vertical="top"/>
    </xf>
    <xf numFmtId="0" fontId="2" fillId="0" borderId="56" xfId="0" applyFont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6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2" fillId="0" borderId="5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0" fontId="3" fillId="0" borderId="29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51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64" xfId="0" applyFont="1" applyBorder="1" applyAlignment="1">
      <alignment horizontal="right" vertical="top"/>
    </xf>
    <xf numFmtId="0" fontId="1" fillId="0" borderId="65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1" fillId="0" borderId="46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2" borderId="27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" fillId="2" borderId="28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vertical="top" wrapText="1"/>
    </xf>
    <xf numFmtId="0" fontId="1" fillId="2" borderId="70" xfId="0" applyFont="1" applyFill="1" applyBorder="1" applyAlignment="1">
      <alignment vertical="top"/>
    </xf>
    <xf numFmtId="0" fontId="1" fillId="2" borderId="58" xfId="0" applyFont="1" applyFill="1" applyBorder="1" applyAlignment="1">
      <alignment vertical="top" wrapText="1"/>
    </xf>
    <xf numFmtId="0" fontId="1" fillId="2" borderId="70" xfId="0" applyFont="1" applyFill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1" fillId="0" borderId="66" xfId="0" applyFont="1" applyBorder="1" applyAlignment="1">
      <alignment vertical="top"/>
    </xf>
    <xf numFmtId="0" fontId="2" fillId="0" borderId="75" xfId="0" applyFont="1" applyBorder="1" applyAlignment="1">
      <alignment vertical="top"/>
    </xf>
    <xf numFmtId="0" fontId="2" fillId="0" borderId="68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0" fontId="5" fillId="0" borderId="6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56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5" fillId="0" borderId="46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6" fillId="0" borderId="40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0" fontId="6" fillId="0" borderId="5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61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5" fillId="0" borderId="64" xfId="0" applyFont="1" applyBorder="1" applyAlignment="1">
      <alignment vertical="top"/>
    </xf>
    <xf numFmtId="0" fontId="6" fillId="0" borderId="64" xfId="0" applyFont="1" applyBorder="1" applyAlignment="1">
      <alignment horizontal="center" vertical="top"/>
    </xf>
    <xf numFmtId="0" fontId="6" fillId="0" borderId="6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41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67" xfId="0" applyFont="1" applyBorder="1" applyAlignment="1">
      <alignment vertical="top"/>
    </xf>
    <xf numFmtId="0" fontId="5" fillId="0" borderId="55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29" xfId="0" applyFont="1" applyBorder="1" applyAlignment="1">
      <alignment vertical="top"/>
    </xf>
    <xf numFmtId="0" fontId="6" fillId="0" borderId="45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/>
    </xf>
    <xf numFmtId="0" fontId="6" fillId="0" borderId="74" xfId="0" applyFont="1" applyBorder="1" applyAlignment="1">
      <alignment vertical="top"/>
    </xf>
    <xf numFmtId="0" fontId="6" fillId="0" borderId="40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2" borderId="43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0" fontId="6" fillId="0" borderId="70" xfId="0" applyFont="1" applyBorder="1" applyAlignment="1">
      <alignment vertical="top"/>
    </xf>
    <xf numFmtId="0" fontId="6" fillId="0" borderId="61" xfId="0" applyFont="1" applyBorder="1" applyAlignment="1">
      <alignment horizontal="center" vertical="top"/>
    </xf>
    <xf numFmtId="0" fontId="6" fillId="0" borderId="28" xfId="0" applyFont="1" applyFill="1" applyBorder="1" applyAlignment="1">
      <alignment vertical="top"/>
    </xf>
    <xf numFmtId="0" fontId="6" fillId="2" borderId="12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vertical="top"/>
    </xf>
    <xf numFmtId="0" fontId="6" fillId="0" borderId="73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6" fillId="0" borderId="64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60" xfId="0" applyFont="1" applyBorder="1" applyAlignment="1">
      <alignment horizontal="center" vertical="top"/>
    </xf>
    <xf numFmtId="0" fontId="6" fillId="0" borderId="35" xfId="0" applyFont="1" applyBorder="1" applyAlignment="1">
      <alignment vertical="top"/>
    </xf>
    <xf numFmtId="0" fontId="6" fillId="0" borderId="35" xfId="0" applyFont="1" applyBorder="1" applyAlignment="1">
      <alignment horizontal="center" vertical="top"/>
    </xf>
    <xf numFmtId="0" fontId="6" fillId="0" borderId="58" xfId="0" applyFont="1" applyBorder="1" applyAlignment="1">
      <alignment vertical="top"/>
    </xf>
    <xf numFmtId="0" fontId="6" fillId="0" borderId="58" xfId="0" applyFont="1" applyBorder="1" applyAlignment="1">
      <alignment horizontal="center" vertical="top"/>
    </xf>
    <xf numFmtId="0" fontId="6" fillId="0" borderId="60" xfId="0" applyFont="1" applyBorder="1" applyAlignment="1">
      <alignment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vertical="top"/>
    </xf>
    <xf numFmtId="16" fontId="6" fillId="2" borderId="9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vertical="top" wrapText="1"/>
    </xf>
    <xf numFmtId="0" fontId="6" fillId="0" borderId="6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top" shrinkToFit="1"/>
    </xf>
    <xf numFmtId="0" fontId="1" fillId="0" borderId="3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2" fillId="0" borderId="45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1" fillId="0" borderId="35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4"/>
  <sheetViews>
    <sheetView showGridLines="0" tabSelected="1" topLeftCell="A135" zoomScale="120" zoomScaleNormal="120" workbookViewId="0">
      <selection activeCell="C144" sqref="C144"/>
    </sheetView>
  </sheetViews>
  <sheetFormatPr defaultColWidth="0" defaultRowHeight="12.75" zeroHeight="1"/>
  <cols>
    <col min="1" max="1" width="3.85546875" style="18" customWidth="1"/>
    <col min="2" max="2" width="37.42578125" style="18" customWidth="1"/>
    <col min="3" max="3" width="6.85546875" style="18" customWidth="1"/>
    <col min="4" max="4" width="7.5703125" style="18" customWidth="1"/>
    <col min="5" max="5" width="12.7109375" style="18" customWidth="1"/>
    <col min="6" max="6" width="9.85546875" style="18" customWidth="1"/>
    <col min="7" max="7" width="8.42578125" style="18" customWidth="1"/>
    <col min="8" max="8" width="8.5703125" style="18" customWidth="1"/>
    <col min="9" max="9" width="10" style="18" customWidth="1"/>
    <col min="10" max="10" width="8.140625" style="18" customWidth="1"/>
    <col min="11" max="11" width="8.7109375" style="18" customWidth="1"/>
    <col min="12" max="12" width="13.28515625" style="18" customWidth="1"/>
    <col min="13" max="13" width="7" style="18" customWidth="1"/>
    <col min="14" max="14" width="9.140625" customWidth="1"/>
  </cols>
  <sheetData>
    <row r="1" spans="1:13" ht="15.75">
      <c r="A1" s="401" t="s">
        <v>137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5.75">
      <c r="A2" s="401" t="s">
        <v>85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3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9"/>
      <c r="B4" s="20" t="s">
        <v>107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>
      <c r="B5" s="18" t="s">
        <v>151</v>
      </c>
    </row>
    <row r="6" spans="1:13">
      <c r="B6" s="18" t="s">
        <v>108</v>
      </c>
    </row>
    <row r="7" spans="1:13">
      <c r="B7" s="18" t="s">
        <v>109</v>
      </c>
    </row>
    <row r="8" spans="1:13">
      <c r="B8" s="18" t="s">
        <v>110</v>
      </c>
    </row>
    <row r="9" spans="1:13"/>
    <row r="10" spans="1:13" ht="13.5" thickBot="1">
      <c r="B10" s="1" t="s">
        <v>111</v>
      </c>
      <c r="G10" s="21"/>
    </row>
    <row r="11" spans="1:13">
      <c r="A11" s="22" t="s">
        <v>0</v>
      </c>
      <c r="B11" s="7"/>
      <c r="C11" s="39"/>
      <c r="D11" s="398" t="s">
        <v>50</v>
      </c>
      <c r="E11" s="398"/>
      <c r="F11" s="398"/>
      <c r="G11" s="14" t="s">
        <v>39</v>
      </c>
      <c r="H11" s="2" t="s">
        <v>1</v>
      </c>
      <c r="I11" s="8" t="s">
        <v>44</v>
      </c>
      <c r="J11" s="397" t="s">
        <v>53</v>
      </c>
      <c r="K11" s="398"/>
      <c r="L11" s="398"/>
      <c r="M11" s="399"/>
    </row>
    <row r="12" spans="1:13">
      <c r="A12" s="23"/>
      <c r="B12" s="44" t="s">
        <v>139</v>
      </c>
      <c r="C12" s="46" t="s">
        <v>42</v>
      </c>
      <c r="D12" s="43" t="s">
        <v>2</v>
      </c>
      <c r="E12" s="24" t="s">
        <v>47</v>
      </c>
      <c r="F12" s="10" t="s">
        <v>26</v>
      </c>
      <c r="G12" s="12" t="s">
        <v>51</v>
      </c>
      <c r="H12" s="3" t="s">
        <v>49</v>
      </c>
      <c r="I12" s="9" t="s">
        <v>45</v>
      </c>
      <c r="J12" s="15" t="s">
        <v>2</v>
      </c>
      <c r="K12" s="403" t="s">
        <v>54</v>
      </c>
      <c r="L12" s="403"/>
      <c r="M12" s="25" t="s">
        <v>52</v>
      </c>
    </row>
    <row r="13" spans="1:13">
      <c r="A13" s="23"/>
      <c r="B13" s="44"/>
      <c r="C13" s="26"/>
      <c r="D13" s="16"/>
      <c r="E13" s="24" t="s">
        <v>43</v>
      </c>
      <c r="F13" s="5" t="s">
        <v>27</v>
      </c>
      <c r="G13" s="13" t="s">
        <v>72</v>
      </c>
      <c r="H13" s="16"/>
      <c r="I13" s="9" t="s">
        <v>46</v>
      </c>
      <c r="J13" s="11"/>
      <c r="K13" s="414" t="s">
        <v>17</v>
      </c>
      <c r="L13" s="414" t="s">
        <v>18</v>
      </c>
      <c r="M13" s="6"/>
    </row>
    <row r="14" spans="1:13" ht="10.5" customHeight="1">
      <c r="A14" s="23"/>
      <c r="B14" s="23"/>
      <c r="C14" s="47"/>
      <c r="D14" s="16"/>
      <c r="E14" s="24" t="s">
        <v>48</v>
      </c>
      <c r="F14" s="5"/>
      <c r="G14" s="13" t="s">
        <v>30</v>
      </c>
      <c r="H14" s="3"/>
      <c r="I14" s="23" t="s">
        <v>75</v>
      </c>
      <c r="J14" s="27"/>
      <c r="K14" s="415"/>
      <c r="L14" s="415"/>
      <c r="M14" s="29"/>
    </row>
    <row r="15" spans="1:13" ht="1.5" customHeight="1">
      <c r="A15" s="23"/>
      <c r="B15" s="23"/>
      <c r="C15" s="47"/>
      <c r="D15" s="16"/>
      <c r="E15" s="24"/>
      <c r="F15" s="5"/>
      <c r="G15" s="13"/>
      <c r="H15" s="3"/>
      <c r="I15" s="23"/>
      <c r="J15" s="27"/>
      <c r="K15" s="415"/>
      <c r="L15" s="28"/>
      <c r="M15" s="29"/>
    </row>
    <row r="16" spans="1:13" ht="3.75" customHeight="1" thickBot="1">
      <c r="A16" s="30"/>
      <c r="B16" s="30"/>
      <c r="C16" s="31"/>
      <c r="D16" s="21"/>
      <c r="E16" s="32"/>
      <c r="F16" s="33"/>
      <c r="G16" s="32"/>
      <c r="H16" s="21"/>
      <c r="I16" s="30"/>
      <c r="J16" s="34"/>
      <c r="K16" s="35"/>
      <c r="L16" s="36"/>
      <c r="M16" s="37"/>
    </row>
    <row r="17" spans="1:14" ht="13.5" thickBot="1">
      <c r="A17" s="30"/>
      <c r="B17" s="4" t="s">
        <v>41</v>
      </c>
      <c r="C17" s="31"/>
      <c r="D17" s="21"/>
      <c r="E17" s="21"/>
      <c r="F17" s="21"/>
      <c r="G17" s="21"/>
      <c r="H17" s="21"/>
      <c r="I17" s="21"/>
      <c r="J17" s="21"/>
      <c r="K17" s="21"/>
      <c r="L17" s="21"/>
      <c r="M17" s="38"/>
    </row>
    <row r="18" spans="1:14" s="134" customFormat="1" ht="13.5" thickBot="1">
      <c r="A18" s="129" t="s">
        <v>7</v>
      </c>
      <c r="B18" s="130" t="s">
        <v>5</v>
      </c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3"/>
    </row>
    <row r="19" spans="1:14" s="137" customFormat="1">
      <c r="A19" s="45">
        <v>1</v>
      </c>
      <c r="B19" s="135" t="s">
        <v>121</v>
      </c>
      <c r="C19" s="136" t="s">
        <v>7</v>
      </c>
      <c r="D19" s="80">
        <v>2</v>
      </c>
      <c r="E19" s="80">
        <v>1</v>
      </c>
      <c r="F19" s="53">
        <v>1</v>
      </c>
      <c r="G19" s="53">
        <v>0</v>
      </c>
      <c r="H19" s="53" t="s">
        <v>86</v>
      </c>
      <c r="I19" s="54" t="s">
        <v>140</v>
      </c>
      <c r="J19" s="81">
        <v>30</v>
      </c>
      <c r="K19" s="53">
        <v>0</v>
      </c>
      <c r="L19" s="53">
        <v>30</v>
      </c>
      <c r="M19" s="54">
        <v>0</v>
      </c>
      <c r="N19" s="82"/>
    </row>
    <row r="20" spans="1:14" s="137" customFormat="1" ht="13.5" thickBot="1">
      <c r="A20" s="49">
        <v>2</v>
      </c>
      <c r="B20" s="138" t="s">
        <v>4</v>
      </c>
      <c r="C20" s="139" t="s">
        <v>7</v>
      </c>
      <c r="D20" s="83">
        <v>2</v>
      </c>
      <c r="E20" s="83">
        <v>1</v>
      </c>
      <c r="F20" s="55">
        <v>1</v>
      </c>
      <c r="G20" s="55">
        <v>2</v>
      </c>
      <c r="H20" s="55" t="s">
        <v>86</v>
      </c>
      <c r="I20" s="56" t="s">
        <v>31</v>
      </c>
      <c r="J20" s="84">
        <v>30</v>
      </c>
      <c r="K20" s="55">
        <v>0</v>
      </c>
      <c r="L20" s="55">
        <v>30</v>
      </c>
      <c r="M20" s="56">
        <v>0</v>
      </c>
      <c r="N20" s="82"/>
    </row>
    <row r="21" spans="1:14" s="134" customFormat="1" ht="13.5" thickBot="1">
      <c r="A21" s="40"/>
      <c r="B21" s="140" t="s">
        <v>90</v>
      </c>
      <c r="C21" s="51"/>
      <c r="D21" s="57">
        <v>4</v>
      </c>
      <c r="E21" s="58">
        <v>2</v>
      </c>
      <c r="F21" s="58">
        <v>2</v>
      </c>
      <c r="G21" s="58">
        <f>SUM(G19:G20)</f>
        <v>2</v>
      </c>
      <c r="H21" s="41" t="s">
        <v>65</v>
      </c>
      <c r="I21" s="41" t="s">
        <v>65</v>
      </c>
      <c r="J21" s="58">
        <v>60</v>
      </c>
      <c r="K21" s="58">
        <v>0</v>
      </c>
      <c r="L21" s="58">
        <v>60</v>
      </c>
      <c r="M21" s="59">
        <v>0</v>
      </c>
      <c r="N21" s="85"/>
    </row>
    <row r="22" spans="1:14" s="134" customFormat="1">
      <c r="A22" s="141"/>
      <c r="B22" s="142" t="s">
        <v>79</v>
      </c>
      <c r="C22" s="141"/>
      <c r="D22" s="60">
        <v>2</v>
      </c>
      <c r="E22" s="60">
        <v>1</v>
      </c>
      <c r="F22" s="61">
        <v>1</v>
      </c>
      <c r="G22" s="61">
        <v>2</v>
      </c>
      <c r="H22" s="61" t="s">
        <v>65</v>
      </c>
      <c r="I22" s="62" t="s">
        <v>65</v>
      </c>
      <c r="J22" s="63">
        <v>30</v>
      </c>
      <c r="K22" s="61">
        <v>0</v>
      </c>
      <c r="L22" s="61">
        <v>30</v>
      </c>
      <c r="M22" s="62">
        <v>0</v>
      </c>
      <c r="N22" s="86"/>
    </row>
    <row r="23" spans="1:14" s="134" customFormat="1" ht="13.5" thickBot="1">
      <c r="A23" s="128"/>
      <c r="B23" s="143" t="s">
        <v>93</v>
      </c>
      <c r="C23" s="128"/>
      <c r="D23" s="64">
        <v>2</v>
      </c>
      <c r="E23" s="65">
        <v>1</v>
      </c>
      <c r="F23" s="65">
        <v>1</v>
      </c>
      <c r="G23" s="65">
        <v>0</v>
      </c>
      <c r="H23" s="65" t="s">
        <v>65</v>
      </c>
      <c r="I23" s="66" t="s">
        <v>65</v>
      </c>
      <c r="J23" s="67">
        <v>30</v>
      </c>
      <c r="K23" s="65">
        <v>0</v>
      </c>
      <c r="L23" s="65">
        <v>30</v>
      </c>
      <c r="M23" s="66">
        <v>0</v>
      </c>
      <c r="N23" s="86"/>
    </row>
    <row r="24" spans="1:14" s="134" customFormat="1" ht="13.5" thickBot="1">
      <c r="A24" s="129" t="s">
        <v>8</v>
      </c>
      <c r="B24" s="130" t="s">
        <v>6</v>
      </c>
      <c r="C24" s="130"/>
      <c r="D24" s="87"/>
      <c r="E24" s="87"/>
      <c r="F24" s="88"/>
      <c r="G24" s="88"/>
      <c r="H24" s="88"/>
      <c r="I24" s="88"/>
      <c r="J24" s="88"/>
      <c r="K24" s="88"/>
      <c r="L24" s="88"/>
      <c r="M24" s="89"/>
      <c r="N24" s="86"/>
    </row>
    <row r="25" spans="1:14" s="137" customFormat="1">
      <c r="A25" s="144">
        <v>1</v>
      </c>
      <c r="B25" s="145" t="s">
        <v>91</v>
      </c>
      <c r="C25" s="136" t="s">
        <v>7</v>
      </c>
      <c r="D25" s="75">
        <v>3</v>
      </c>
      <c r="E25" s="68">
        <v>1</v>
      </c>
      <c r="F25" s="68">
        <v>2</v>
      </c>
      <c r="G25" s="68">
        <v>0</v>
      </c>
      <c r="H25" s="68" t="s">
        <v>88</v>
      </c>
      <c r="I25" s="68" t="s">
        <v>89</v>
      </c>
      <c r="J25" s="68">
        <v>20</v>
      </c>
      <c r="K25" s="68">
        <v>10</v>
      </c>
      <c r="L25" s="68">
        <v>10</v>
      </c>
      <c r="M25" s="76">
        <v>5</v>
      </c>
      <c r="N25" s="82"/>
    </row>
    <row r="26" spans="1:14" s="137" customFormat="1" ht="27" customHeight="1">
      <c r="A26" s="48">
        <v>2</v>
      </c>
      <c r="B26" s="50" t="s">
        <v>138</v>
      </c>
      <c r="C26" s="146" t="s">
        <v>7</v>
      </c>
      <c r="D26" s="90">
        <v>3</v>
      </c>
      <c r="E26" s="69">
        <v>1</v>
      </c>
      <c r="F26" s="69">
        <v>2</v>
      </c>
      <c r="G26" s="69">
        <v>0</v>
      </c>
      <c r="H26" s="69" t="s">
        <v>88</v>
      </c>
      <c r="I26" s="69" t="s">
        <v>89</v>
      </c>
      <c r="J26" s="69">
        <v>20</v>
      </c>
      <c r="K26" s="69">
        <v>10</v>
      </c>
      <c r="L26" s="69">
        <v>10</v>
      </c>
      <c r="M26" s="91">
        <v>5</v>
      </c>
      <c r="N26" s="82"/>
    </row>
    <row r="27" spans="1:14" s="137" customFormat="1">
      <c r="A27" s="48">
        <v>3</v>
      </c>
      <c r="B27" s="147" t="s">
        <v>92</v>
      </c>
      <c r="C27" s="146" t="s">
        <v>8</v>
      </c>
      <c r="D27" s="90">
        <v>3</v>
      </c>
      <c r="E27" s="69">
        <v>1</v>
      </c>
      <c r="F27" s="69">
        <v>2</v>
      </c>
      <c r="G27" s="69">
        <v>0</v>
      </c>
      <c r="H27" s="69" t="s">
        <v>88</v>
      </c>
      <c r="I27" s="69" t="s">
        <v>89</v>
      </c>
      <c r="J27" s="69">
        <v>20</v>
      </c>
      <c r="K27" s="69">
        <v>10</v>
      </c>
      <c r="L27" s="69">
        <v>10</v>
      </c>
      <c r="M27" s="91">
        <v>5</v>
      </c>
      <c r="N27" s="82"/>
    </row>
    <row r="28" spans="1:14" s="137" customFormat="1" ht="26.25" thickBot="1">
      <c r="A28" s="49">
        <v>4</v>
      </c>
      <c r="B28" s="148" t="s">
        <v>122</v>
      </c>
      <c r="C28" s="139" t="s">
        <v>8</v>
      </c>
      <c r="D28" s="83">
        <v>2.5</v>
      </c>
      <c r="E28" s="55">
        <v>1.5</v>
      </c>
      <c r="F28" s="55">
        <v>2</v>
      </c>
      <c r="G28" s="55">
        <v>0</v>
      </c>
      <c r="H28" s="55" t="s">
        <v>86</v>
      </c>
      <c r="I28" s="55" t="s">
        <v>89</v>
      </c>
      <c r="J28" s="55">
        <v>20</v>
      </c>
      <c r="K28" s="55">
        <v>10</v>
      </c>
      <c r="L28" s="55">
        <v>10</v>
      </c>
      <c r="M28" s="56">
        <v>17.5</v>
      </c>
      <c r="N28" s="82"/>
    </row>
    <row r="29" spans="1:14" s="134" customFormat="1" ht="13.5" thickBot="1">
      <c r="A29" s="40"/>
      <c r="B29" s="149" t="s">
        <v>78</v>
      </c>
      <c r="C29" s="51"/>
      <c r="D29" s="57">
        <f>SUM(D25:D28)</f>
        <v>11.5</v>
      </c>
      <c r="E29" s="57">
        <f>SUM(E25:E28)</f>
        <v>4.5</v>
      </c>
      <c r="F29" s="58">
        <f>SUM(F25:F28)</f>
        <v>8</v>
      </c>
      <c r="G29" s="58">
        <f>SUM(G25:G28)</f>
        <v>0</v>
      </c>
      <c r="H29" s="41" t="s">
        <v>65</v>
      </c>
      <c r="I29" s="42" t="s">
        <v>65</v>
      </c>
      <c r="J29" s="70">
        <f>SUM(J25:J28)</f>
        <v>80</v>
      </c>
      <c r="K29" s="58">
        <f>SUM(K25:K28)</f>
        <v>40</v>
      </c>
      <c r="L29" s="58">
        <f>SUM(L25:L28)</f>
        <v>40</v>
      </c>
      <c r="M29" s="59">
        <f>SUM(M25:M28)</f>
        <v>32.5</v>
      </c>
      <c r="N29" s="86"/>
    </row>
    <row r="30" spans="1:14" s="134" customFormat="1">
      <c r="A30" s="141"/>
      <c r="B30" s="132" t="s">
        <v>79</v>
      </c>
      <c r="C30" s="141"/>
      <c r="D30" s="60">
        <v>0</v>
      </c>
      <c r="E30" s="60">
        <v>0</v>
      </c>
      <c r="F30" s="61">
        <v>0</v>
      </c>
      <c r="G30" s="61">
        <v>0</v>
      </c>
      <c r="H30" s="71" t="s">
        <v>65</v>
      </c>
      <c r="I30" s="72" t="s">
        <v>65</v>
      </c>
      <c r="J30" s="63">
        <v>0</v>
      </c>
      <c r="K30" s="61">
        <v>0</v>
      </c>
      <c r="L30" s="61">
        <v>0</v>
      </c>
      <c r="M30" s="62">
        <v>0</v>
      </c>
      <c r="N30" s="86"/>
    </row>
    <row r="31" spans="1:14" s="134" customFormat="1" ht="13.5" thickBot="1">
      <c r="A31" s="128"/>
      <c r="B31" s="143" t="s">
        <v>93</v>
      </c>
      <c r="C31" s="128"/>
      <c r="D31" s="64">
        <v>0</v>
      </c>
      <c r="E31" s="65">
        <v>0</v>
      </c>
      <c r="F31" s="65">
        <v>0</v>
      </c>
      <c r="G31" s="65">
        <v>0</v>
      </c>
      <c r="H31" s="65" t="s">
        <v>65</v>
      </c>
      <c r="I31" s="66" t="s">
        <v>65</v>
      </c>
      <c r="J31" s="67">
        <v>0</v>
      </c>
      <c r="K31" s="65">
        <v>0</v>
      </c>
      <c r="L31" s="65">
        <v>0</v>
      </c>
      <c r="M31" s="66">
        <v>0</v>
      </c>
      <c r="N31" s="86"/>
    </row>
    <row r="32" spans="1:14" s="134" customFormat="1" ht="13.5" thickBot="1">
      <c r="A32" s="150"/>
      <c r="B32" s="151"/>
      <c r="C32" s="152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86"/>
    </row>
    <row r="33" spans="1:14" s="134" customFormat="1" ht="13.5" thickBot="1">
      <c r="A33" s="129" t="s">
        <v>10</v>
      </c>
      <c r="B33" s="130" t="s">
        <v>9</v>
      </c>
      <c r="C33" s="130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86"/>
    </row>
    <row r="34" spans="1:14" s="137" customFormat="1">
      <c r="A34" s="153">
        <v>1</v>
      </c>
      <c r="B34" s="145" t="s">
        <v>120</v>
      </c>
      <c r="C34" s="154" t="s">
        <v>7</v>
      </c>
      <c r="D34" s="75">
        <v>2</v>
      </c>
      <c r="E34" s="68">
        <v>1</v>
      </c>
      <c r="F34" s="68">
        <v>1</v>
      </c>
      <c r="G34" s="68">
        <v>0</v>
      </c>
      <c r="H34" s="68" t="s">
        <v>86</v>
      </c>
      <c r="I34" s="68" t="s">
        <v>89</v>
      </c>
      <c r="J34" s="68">
        <v>10</v>
      </c>
      <c r="K34" s="68">
        <v>10</v>
      </c>
      <c r="L34" s="68">
        <v>0</v>
      </c>
      <c r="M34" s="76">
        <v>15</v>
      </c>
      <c r="N34" s="82"/>
    </row>
    <row r="35" spans="1:14" s="137" customFormat="1">
      <c r="A35" s="48">
        <v>2</v>
      </c>
      <c r="B35" s="155" t="s">
        <v>115</v>
      </c>
      <c r="C35" s="146" t="s">
        <v>7</v>
      </c>
      <c r="D35" s="90">
        <v>2</v>
      </c>
      <c r="E35" s="69">
        <v>1</v>
      </c>
      <c r="F35" s="69">
        <v>1</v>
      </c>
      <c r="G35" s="69">
        <v>0</v>
      </c>
      <c r="H35" s="69" t="s">
        <v>86</v>
      </c>
      <c r="I35" s="69" t="s">
        <v>89</v>
      </c>
      <c r="J35" s="69">
        <v>10</v>
      </c>
      <c r="K35" s="69">
        <v>10</v>
      </c>
      <c r="L35" s="69">
        <v>0</v>
      </c>
      <c r="M35" s="91">
        <v>15</v>
      </c>
      <c r="N35" s="82"/>
    </row>
    <row r="36" spans="1:14" s="137" customFormat="1">
      <c r="A36" s="48">
        <v>3</v>
      </c>
      <c r="B36" s="155" t="s">
        <v>116</v>
      </c>
      <c r="C36" s="146" t="s">
        <v>7</v>
      </c>
      <c r="D36" s="90">
        <v>2</v>
      </c>
      <c r="E36" s="69">
        <v>1</v>
      </c>
      <c r="F36" s="69">
        <v>1</v>
      </c>
      <c r="G36" s="69">
        <v>0</v>
      </c>
      <c r="H36" s="69" t="s">
        <v>86</v>
      </c>
      <c r="I36" s="69" t="s">
        <v>89</v>
      </c>
      <c r="J36" s="69">
        <v>10</v>
      </c>
      <c r="K36" s="69">
        <v>10</v>
      </c>
      <c r="L36" s="69">
        <v>0</v>
      </c>
      <c r="M36" s="91">
        <v>15</v>
      </c>
      <c r="N36" s="82"/>
    </row>
    <row r="37" spans="1:14" s="137" customFormat="1">
      <c r="A37" s="48">
        <v>4</v>
      </c>
      <c r="B37" s="155" t="s">
        <v>117</v>
      </c>
      <c r="C37" s="146" t="s">
        <v>7</v>
      </c>
      <c r="D37" s="90">
        <v>3</v>
      </c>
      <c r="E37" s="69">
        <v>1.5</v>
      </c>
      <c r="F37" s="69">
        <v>1.5</v>
      </c>
      <c r="G37" s="69">
        <v>0</v>
      </c>
      <c r="H37" s="69" t="s">
        <v>86</v>
      </c>
      <c r="I37" s="69" t="s">
        <v>89</v>
      </c>
      <c r="J37" s="69">
        <v>18</v>
      </c>
      <c r="K37" s="69">
        <v>18</v>
      </c>
      <c r="L37" s="69">
        <v>0</v>
      </c>
      <c r="M37" s="91">
        <v>19.5</v>
      </c>
      <c r="N37" s="82"/>
    </row>
    <row r="38" spans="1:14" s="137" customFormat="1">
      <c r="A38" s="48">
        <v>5</v>
      </c>
      <c r="B38" s="155" t="s">
        <v>118</v>
      </c>
      <c r="C38" s="146" t="s">
        <v>7</v>
      </c>
      <c r="D38" s="90">
        <v>2</v>
      </c>
      <c r="E38" s="69">
        <v>1</v>
      </c>
      <c r="F38" s="69">
        <v>1</v>
      </c>
      <c r="G38" s="69">
        <v>0</v>
      </c>
      <c r="H38" s="69" t="s">
        <v>86</v>
      </c>
      <c r="I38" s="69" t="s">
        <v>89</v>
      </c>
      <c r="J38" s="69">
        <v>10</v>
      </c>
      <c r="K38" s="69">
        <v>10</v>
      </c>
      <c r="L38" s="69">
        <v>0</v>
      </c>
      <c r="M38" s="91">
        <v>15</v>
      </c>
      <c r="N38" s="82"/>
    </row>
    <row r="39" spans="1:14" s="137" customFormat="1">
      <c r="A39" s="48">
        <v>6</v>
      </c>
      <c r="B39" s="155" t="s">
        <v>119</v>
      </c>
      <c r="C39" s="146" t="s">
        <v>7</v>
      </c>
      <c r="D39" s="90">
        <v>2</v>
      </c>
      <c r="E39" s="69">
        <v>1</v>
      </c>
      <c r="F39" s="69">
        <v>1</v>
      </c>
      <c r="G39" s="69">
        <v>0</v>
      </c>
      <c r="H39" s="69" t="s">
        <v>86</v>
      </c>
      <c r="I39" s="69" t="s">
        <v>89</v>
      </c>
      <c r="J39" s="69">
        <v>10</v>
      </c>
      <c r="K39" s="69">
        <v>10</v>
      </c>
      <c r="L39" s="69">
        <v>0</v>
      </c>
      <c r="M39" s="91">
        <v>15</v>
      </c>
      <c r="N39" s="82"/>
    </row>
    <row r="40" spans="1:14" s="137" customFormat="1">
      <c r="A40" s="48">
        <v>7</v>
      </c>
      <c r="B40" s="155" t="s">
        <v>124</v>
      </c>
      <c r="C40" s="146" t="s">
        <v>7</v>
      </c>
      <c r="D40" s="90">
        <v>2</v>
      </c>
      <c r="E40" s="69">
        <v>1</v>
      </c>
      <c r="F40" s="69">
        <v>1</v>
      </c>
      <c r="G40" s="69">
        <v>0</v>
      </c>
      <c r="H40" s="69" t="s">
        <v>86</v>
      </c>
      <c r="I40" s="69" t="s">
        <v>89</v>
      </c>
      <c r="J40" s="69">
        <v>10</v>
      </c>
      <c r="K40" s="69">
        <v>10</v>
      </c>
      <c r="L40" s="69">
        <v>0</v>
      </c>
      <c r="M40" s="91">
        <v>15</v>
      </c>
      <c r="N40" s="82"/>
    </row>
    <row r="41" spans="1:14" s="137" customFormat="1" ht="13.5" thickBot="1">
      <c r="A41" s="49">
        <v>8</v>
      </c>
      <c r="B41" s="138" t="s">
        <v>125</v>
      </c>
      <c r="C41" s="139" t="s">
        <v>7</v>
      </c>
      <c r="D41" s="83">
        <v>2</v>
      </c>
      <c r="E41" s="55">
        <v>1</v>
      </c>
      <c r="F41" s="55">
        <v>1</v>
      </c>
      <c r="G41" s="55">
        <v>0</v>
      </c>
      <c r="H41" s="55" t="s">
        <v>86</v>
      </c>
      <c r="I41" s="55" t="s">
        <v>89</v>
      </c>
      <c r="J41" s="55">
        <v>10</v>
      </c>
      <c r="K41" s="55">
        <v>10</v>
      </c>
      <c r="L41" s="55">
        <v>0</v>
      </c>
      <c r="M41" s="56">
        <v>15</v>
      </c>
      <c r="N41" s="82"/>
    </row>
    <row r="42" spans="1:14" s="134" customFormat="1" ht="13.5" thickBot="1">
      <c r="A42" s="40"/>
      <c r="B42" s="149" t="s">
        <v>78</v>
      </c>
      <c r="C42" s="40"/>
      <c r="D42" s="57">
        <f>SUM(D34:D41)</f>
        <v>17</v>
      </c>
      <c r="E42" s="58">
        <f>SUM(E34:E41)</f>
        <v>8.5</v>
      </c>
      <c r="F42" s="58">
        <f>SUM(F34:F41)</f>
        <v>8.5</v>
      </c>
      <c r="G42" s="41">
        <f>SUM(G34:G41)</f>
        <v>0</v>
      </c>
      <c r="H42" s="41" t="s">
        <v>65</v>
      </c>
      <c r="I42" s="41" t="s">
        <v>65</v>
      </c>
      <c r="J42" s="58">
        <f>SUM(J34:J41)</f>
        <v>88</v>
      </c>
      <c r="K42" s="58">
        <f>SUM(K34:K41)</f>
        <v>88</v>
      </c>
      <c r="L42" s="58">
        <f>SUM(L34:L41)</f>
        <v>0</v>
      </c>
      <c r="M42" s="59">
        <f>SUM(M34:M41)</f>
        <v>124.5</v>
      </c>
      <c r="N42" s="86"/>
    </row>
    <row r="43" spans="1:14" s="134" customFormat="1">
      <c r="A43" s="153"/>
      <c r="B43" s="145" t="s">
        <v>79</v>
      </c>
      <c r="C43" s="153"/>
      <c r="D43" s="75">
        <v>0</v>
      </c>
      <c r="E43" s="68">
        <v>0</v>
      </c>
      <c r="F43" s="68">
        <v>0</v>
      </c>
      <c r="G43" s="68">
        <v>0</v>
      </c>
      <c r="H43" s="68" t="s">
        <v>65</v>
      </c>
      <c r="I43" s="68" t="s">
        <v>65</v>
      </c>
      <c r="J43" s="68">
        <v>0</v>
      </c>
      <c r="K43" s="68">
        <v>0</v>
      </c>
      <c r="L43" s="68">
        <v>0</v>
      </c>
      <c r="M43" s="76">
        <v>0</v>
      </c>
      <c r="N43" s="86"/>
    </row>
    <row r="44" spans="1:14" s="134" customFormat="1" ht="13.5" thickBot="1">
      <c r="A44" s="128"/>
      <c r="B44" s="143" t="s">
        <v>80</v>
      </c>
      <c r="C44" s="128"/>
      <c r="D44" s="64">
        <v>0</v>
      </c>
      <c r="E44" s="65">
        <v>0</v>
      </c>
      <c r="F44" s="65">
        <v>0</v>
      </c>
      <c r="G44" s="65">
        <v>0</v>
      </c>
      <c r="H44" s="65" t="s">
        <v>65</v>
      </c>
      <c r="I44" s="65" t="s">
        <v>65</v>
      </c>
      <c r="J44" s="65">
        <v>0</v>
      </c>
      <c r="K44" s="65">
        <v>0</v>
      </c>
      <c r="L44" s="65">
        <v>0</v>
      </c>
      <c r="M44" s="66">
        <v>0</v>
      </c>
      <c r="N44" s="86"/>
    </row>
    <row r="45" spans="1:14" s="134" customFormat="1" ht="13.5" thickBot="1">
      <c r="A45" s="156"/>
      <c r="B45" s="157"/>
      <c r="C45" s="142"/>
      <c r="D45" s="77"/>
      <c r="E45" s="77"/>
      <c r="F45" s="77"/>
      <c r="G45" s="77"/>
      <c r="H45" s="73"/>
      <c r="I45" s="73"/>
      <c r="J45" s="77"/>
      <c r="K45" s="77"/>
      <c r="L45" s="77"/>
      <c r="M45" s="78"/>
      <c r="N45" s="86"/>
    </row>
    <row r="46" spans="1:14" s="134" customFormat="1" ht="13.5" thickBot="1">
      <c r="A46" s="158" t="s">
        <v>11</v>
      </c>
      <c r="B46" s="130" t="s">
        <v>12</v>
      </c>
      <c r="C46" s="130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86"/>
    </row>
    <row r="47" spans="1:14" s="137" customFormat="1">
      <c r="A47" s="153">
        <v>1</v>
      </c>
      <c r="B47" s="145" t="s">
        <v>123</v>
      </c>
      <c r="C47" s="136" t="s">
        <v>7</v>
      </c>
      <c r="D47" s="75">
        <v>3</v>
      </c>
      <c r="E47" s="68">
        <v>1.5</v>
      </c>
      <c r="F47" s="68">
        <v>1.5</v>
      </c>
      <c r="G47" s="68">
        <v>0</v>
      </c>
      <c r="H47" s="68" t="s">
        <v>86</v>
      </c>
      <c r="I47" s="68" t="s">
        <v>89</v>
      </c>
      <c r="J47" s="68">
        <v>36</v>
      </c>
      <c r="K47" s="68">
        <v>18</v>
      </c>
      <c r="L47" s="68">
        <v>18</v>
      </c>
      <c r="M47" s="76">
        <v>1.5</v>
      </c>
      <c r="N47" s="82"/>
    </row>
    <row r="48" spans="1:14" s="137" customFormat="1">
      <c r="A48" s="48">
        <v>2</v>
      </c>
      <c r="B48" s="155" t="s">
        <v>126</v>
      </c>
      <c r="C48" s="146" t="s">
        <v>8</v>
      </c>
      <c r="D48" s="90">
        <v>3</v>
      </c>
      <c r="E48" s="69">
        <v>1.5</v>
      </c>
      <c r="F48" s="69">
        <v>1.5</v>
      </c>
      <c r="G48" s="69">
        <v>0</v>
      </c>
      <c r="H48" s="79" t="s">
        <v>88</v>
      </c>
      <c r="I48" s="79" t="s">
        <v>89</v>
      </c>
      <c r="J48" s="69">
        <v>36</v>
      </c>
      <c r="K48" s="69">
        <v>18</v>
      </c>
      <c r="L48" s="69">
        <v>18</v>
      </c>
      <c r="M48" s="91">
        <v>1.5</v>
      </c>
      <c r="N48" s="82"/>
    </row>
    <row r="49" spans="1:13" s="137" customFormat="1">
      <c r="A49" s="48">
        <v>3</v>
      </c>
      <c r="B49" s="155" t="s">
        <v>94</v>
      </c>
      <c r="C49" s="146" t="s">
        <v>8</v>
      </c>
      <c r="D49" s="90">
        <v>2</v>
      </c>
      <c r="E49" s="69">
        <v>1</v>
      </c>
      <c r="F49" s="69">
        <v>1</v>
      </c>
      <c r="G49" s="69">
        <v>0</v>
      </c>
      <c r="H49" s="69" t="s">
        <v>86</v>
      </c>
      <c r="I49" s="69" t="s">
        <v>89</v>
      </c>
      <c r="J49" s="69">
        <v>20</v>
      </c>
      <c r="K49" s="69">
        <v>10</v>
      </c>
      <c r="L49" s="69">
        <v>10</v>
      </c>
      <c r="M49" s="91">
        <v>5</v>
      </c>
    </row>
    <row r="50" spans="1:13" s="137" customFormat="1" ht="13.5" thickBot="1">
      <c r="A50" s="49">
        <v>4</v>
      </c>
      <c r="B50" s="148" t="s">
        <v>97</v>
      </c>
      <c r="C50" s="139" t="s">
        <v>8</v>
      </c>
      <c r="D50" s="83">
        <v>2</v>
      </c>
      <c r="E50" s="55">
        <v>1</v>
      </c>
      <c r="F50" s="55">
        <v>1</v>
      </c>
      <c r="G50" s="55">
        <v>0</v>
      </c>
      <c r="H50" s="55" t="s">
        <v>86</v>
      </c>
      <c r="I50" s="55" t="s">
        <v>89</v>
      </c>
      <c r="J50" s="55">
        <v>20</v>
      </c>
      <c r="K50" s="55">
        <v>10</v>
      </c>
      <c r="L50" s="55">
        <v>10</v>
      </c>
      <c r="M50" s="56">
        <v>5</v>
      </c>
    </row>
    <row r="51" spans="1:13" s="134" customFormat="1" ht="13.5" thickBot="1">
      <c r="A51" s="40"/>
      <c r="B51" s="149" t="s">
        <v>78</v>
      </c>
      <c r="C51" s="159"/>
      <c r="D51" s="160">
        <f>SUM(D47:D50)</f>
        <v>10</v>
      </c>
      <c r="E51" s="124">
        <f>SUM(E47:E50)</f>
        <v>5</v>
      </c>
      <c r="F51" s="160">
        <f>SUM(F47:F50)</f>
        <v>5</v>
      </c>
      <c r="G51" s="160">
        <f>SUM(G47:G50)</f>
        <v>0</v>
      </c>
      <c r="H51" s="160" t="s">
        <v>65</v>
      </c>
      <c r="I51" s="160" t="s">
        <v>65</v>
      </c>
      <c r="J51" s="160">
        <f>SUM(J47:J50)</f>
        <v>112</v>
      </c>
      <c r="K51" s="160">
        <f>SUM(K47:K50)</f>
        <v>56</v>
      </c>
      <c r="L51" s="160">
        <f>SUM(L47:L50)</f>
        <v>56</v>
      </c>
      <c r="M51" s="160">
        <f>SUM(M47:M50)</f>
        <v>13</v>
      </c>
    </row>
    <row r="52" spans="1:13" s="134" customFormat="1">
      <c r="A52" s="153"/>
      <c r="B52" s="161" t="s">
        <v>79</v>
      </c>
      <c r="C52" s="162"/>
      <c r="D52" s="154">
        <v>0</v>
      </c>
      <c r="E52" s="75">
        <v>0</v>
      </c>
      <c r="F52" s="68">
        <v>0</v>
      </c>
      <c r="G52" s="68">
        <v>0</v>
      </c>
      <c r="H52" s="68" t="s">
        <v>65</v>
      </c>
      <c r="I52" s="68" t="s">
        <v>65</v>
      </c>
      <c r="J52" s="68">
        <v>0</v>
      </c>
      <c r="K52" s="68">
        <v>0</v>
      </c>
      <c r="L52" s="68">
        <v>0</v>
      </c>
      <c r="M52" s="76">
        <v>0</v>
      </c>
    </row>
    <row r="53" spans="1:13" s="134" customFormat="1" ht="13.5" thickBot="1">
      <c r="A53" s="128"/>
      <c r="B53" s="163" t="s">
        <v>93</v>
      </c>
      <c r="C53" s="164"/>
      <c r="D53" s="165">
        <v>0</v>
      </c>
      <c r="E53" s="64">
        <v>0</v>
      </c>
      <c r="F53" s="65">
        <v>0</v>
      </c>
      <c r="G53" s="65">
        <v>0</v>
      </c>
      <c r="H53" s="65" t="s">
        <v>65</v>
      </c>
      <c r="I53" s="65" t="s">
        <v>65</v>
      </c>
      <c r="J53" s="65">
        <v>0</v>
      </c>
      <c r="K53" s="65">
        <v>0</v>
      </c>
      <c r="L53" s="65">
        <v>0</v>
      </c>
      <c r="M53" s="66">
        <v>0</v>
      </c>
    </row>
    <row r="54" spans="1:13" s="134" customFormat="1" ht="13.5" thickBot="1">
      <c r="A54" s="156"/>
      <c r="B54" s="157"/>
      <c r="C54" s="142"/>
      <c r="D54" s="77"/>
      <c r="E54" s="77"/>
      <c r="F54" s="77"/>
      <c r="G54" s="77"/>
      <c r="H54" s="73"/>
      <c r="I54" s="73"/>
      <c r="J54" s="77"/>
      <c r="K54" s="77"/>
      <c r="L54" s="77"/>
      <c r="M54" s="78"/>
    </row>
    <row r="55" spans="1:13" s="134" customFormat="1" ht="13.5" thickBot="1">
      <c r="A55" s="129" t="s">
        <v>60</v>
      </c>
      <c r="B55" s="130" t="s">
        <v>13</v>
      </c>
      <c r="C55" s="130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1:13" s="169" customFormat="1">
      <c r="A56" s="166">
        <v>1</v>
      </c>
      <c r="B56" s="167" t="s">
        <v>141</v>
      </c>
      <c r="C56" s="168" t="s">
        <v>7</v>
      </c>
      <c r="D56" s="107">
        <v>2</v>
      </c>
      <c r="E56" s="108">
        <v>1</v>
      </c>
      <c r="F56" s="108">
        <v>1</v>
      </c>
      <c r="G56" s="108">
        <v>2</v>
      </c>
      <c r="H56" s="108" t="s">
        <v>86</v>
      </c>
      <c r="I56" s="108" t="s">
        <v>100</v>
      </c>
      <c r="J56" s="108">
        <v>18</v>
      </c>
      <c r="K56" s="108">
        <v>0</v>
      </c>
      <c r="L56" s="108">
        <v>18</v>
      </c>
      <c r="M56" s="109">
        <v>7</v>
      </c>
    </row>
    <row r="57" spans="1:13" s="169" customFormat="1">
      <c r="A57" s="52">
        <v>2</v>
      </c>
      <c r="B57" s="170" t="s">
        <v>128</v>
      </c>
      <c r="C57" s="171" t="s">
        <v>8</v>
      </c>
      <c r="D57" s="110">
        <v>2</v>
      </c>
      <c r="E57" s="111">
        <v>1</v>
      </c>
      <c r="F57" s="111">
        <v>1</v>
      </c>
      <c r="G57" s="111">
        <v>0</v>
      </c>
      <c r="H57" s="111" t="s">
        <v>86</v>
      </c>
      <c r="I57" s="111" t="s">
        <v>89</v>
      </c>
      <c r="J57" s="111">
        <v>20</v>
      </c>
      <c r="K57" s="111">
        <v>10</v>
      </c>
      <c r="L57" s="111">
        <v>10</v>
      </c>
      <c r="M57" s="112">
        <v>5</v>
      </c>
    </row>
    <row r="58" spans="1:13" s="169" customFormat="1">
      <c r="A58" s="52">
        <v>3</v>
      </c>
      <c r="B58" s="170" t="s">
        <v>142</v>
      </c>
      <c r="C58" s="171" t="s">
        <v>8</v>
      </c>
      <c r="D58" s="110">
        <v>2</v>
      </c>
      <c r="E58" s="111">
        <v>1</v>
      </c>
      <c r="F58" s="111">
        <v>1</v>
      </c>
      <c r="G58" s="111">
        <v>2</v>
      </c>
      <c r="H58" s="111" t="s">
        <v>86</v>
      </c>
      <c r="I58" s="111" t="s">
        <v>100</v>
      </c>
      <c r="J58" s="111">
        <v>18</v>
      </c>
      <c r="K58" s="111">
        <v>0</v>
      </c>
      <c r="L58" s="111">
        <v>18</v>
      </c>
      <c r="M58" s="112">
        <v>7</v>
      </c>
    </row>
    <row r="59" spans="1:13" s="169" customFormat="1" ht="13.5" thickBot="1">
      <c r="A59" s="172">
        <v>4</v>
      </c>
      <c r="B59" s="173" t="s">
        <v>143</v>
      </c>
      <c r="C59" s="174" t="s">
        <v>8</v>
      </c>
      <c r="D59" s="175">
        <v>2</v>
      </c>
      <c r="E59" s="175">
        <v>1</v>
      </c>
      <c r="F59" s="176">
        <v>1</v>
      </c>
      <c r="G59" s="176">
        <v>0</v>
      </c>
      <c r="H59" s="176" t="s">
        <v>144</v>
      </c>
      <c r="I59" s="177" t="s">
        <v>100</v>
      </c>
      <c r="J59" s="178">
        <v>20</v>
      </c>
      <c r="K59" s="176">
        <v>10</v>
      </c>
      <c r="L59" s="176">
        <v>10</v>
      </c>
      <c r="M59" s="177">
        <v>5</v>
      </c>
    </row>
    <row r="60" spans="1:13" s="134" customFormat="1" ht="13.5" thickBot="1">
      <c r="A60" s="40"/>
      <c r="B60" s="149" t="s">
        <v>78</v>
      </c>
      <c r="C60" s="40"/>
      <c r="D60" s="57">
        <f>SUM(D56:D59)</f>
        <v>8</v>
      </c>
      <c r="E60" s="58">
        <f>SUM(E56:E59)</f>
        <v>4</v>
      </c>
      <c r="F60" s="58">
        <f>SUM(F56:F59)</f>
        <v>4</v>
      </c>
      <c r="G60" s="58">
        <f>SUM(G56:G59)</f>
        <v>4</v>
      </c>
      <c r="H60" s="58" t="s">
        <v>65</v>
      </c>
      <c r="I60" s="58" t="s">
        <v>65</v>
      </c>
      <c r="J60" s="58">
        <f>SUM(J56:J59)</f>
        <v>76</v>
      </c>
      <c r="K60" s="58">
        <f>SUM(K56:K59)</f>
        <v>20</v>
      </c>
      <c r="L60" s="58">
        <f>SUM(L56:L59)</f>
        <v>56</v>
      </c>
      <c r="M60" s="59">
        <f>SUM(M56:M59)</f>
        <v>24</v>
      </c>
    </row>
    <row r="61" spans="1:13" s="134" customFormat="1">
      <c r="A61" s="153"/>
      <c r="B61" s="145" t="s">
        <v>79</v>
      </c>
      <c r="C61" s="153"/>
      <c r="D61" s="75">
        <v>4</v>
      </c>
      <c r="E61" s="68">
        <v>2</v>
      </c>
      <c r="F61" s="68">
        <v>2</v>
      </c>
      <c r="G61" s="68">
        <v>4</v>
      </c>
      <c r="H61" s="68" t="s">
        <v>65</v>
      </c>
      <c r="I61" s="68" t="s">
        <v>65</v>
      </c>
      <c r="J61" s="68">
        <v>36</v>
      </c>
      <c r="K61" s="68">
        <v>0</v>
      </c>
      <c r="L61" s="68">
        <v>36</v>
      </c>
      <c r="M61" s="76">
        <v>14</v>
      </c>
    </row>
    <row r="62" spans="1:13" s="134" customFormat="1" ht="13.5" thickBot="1">
      <c r="A62" s="128"/>
      <c r="B62" s="143" t="s">
        <v>80</v>
      </c>
      <c r="C62" s="128"/>
      <c r="D62" s="64">
        <v>6</v>
      </c>
      <c r="E62" s="65">
        <v>3</v>
      </c>
      <c r="F62" s="65">
        <v>3</v>
      </c>
      <c r="G62" s="65">
        <v>4</v>
      </c>
      <c r="H62" s="65" t="s">
        <v>65</v>
      </c>
      <c r="I62" s="65" t="s">
        <v>65</v>
      </c>
      <c r="J62" s="65">
        <v>56</v>
      </c>
      <c r="K62" s="65">
        <v>10</v>
      </c>
      <c r="L62" s="65">
        <v>46</v>
      </c>
      <c r="M62" s="66">
        <v>19</v>
      </c>
    </row>
    <row r="63" spans="1:13" s="134" customFormat="1" ht="13.5" thickBot="1">
      <c r="A63" s="156"/>
      <c r="B63" s="157"/>
      <c r="C63" s="142"/>
      <c r="D63" s="77"/>
      <c r="E63" s="77"/>
      <c r="F63" s="77"/>
      <c r="G63" s="77"/>
      <c r="H63" s="73"/>
      <c r="I63" s="73"/>
      <c r="J63" s="77"/>
      <c r="K63" s="77"/>
      <c r="L63" s="77"/>
      <c r="M63" s="78"/>
    </row>
    <row r="64" spans="1:13" s="134" customFormat="1" ht="13.5" thickBot="1">
      <c r="A64" s="129" t="s">
        <v>61</v>
      </c>
      <c r="B64" s="130" t="s">
        <v>14</v>
      </c>
      <c r="C64" s="130"/>
      <c r="D64" s="88"/>
      <c r="E64" s="88"/>
      <c r="F64" s="88"/>
      <c r="G64" s="88"/>
      <c r="H64" s="88"/>
      <c r="I64" s="88"/>
      <c r="J64" s="88"/>
      <c r="K64" s="88"/>
      <c r="L64" s="88"/>
      <c r="M64" s="89"/>
    </row>
    <row r="65" spans="1:15" s="137" customFormat="1">
      <c r="A65" s="45">
        <v>1</v>
      </c>
      <c r="B65" s="179" t="s">
        <v>34</v>
      </c>
      <c r="C65" s="136" t="s">
        <v>8</v>
      </c>
      <c r="D65" s="80">
        <v>0.25</v>
      </c>
      <c r="E65" s="80">
        <v>0.25</v>
      </c>
      <c r="F65" s="53">
        <v>0</v>
      </c>
      <c r="G65" s="53">
        <v>0</v>
      </c>
      <c r="H65" s="53" t="s">
        <v>87</v>
      </c>
      <c r="I65" s="81" t="s">
        <v>31</v>
      </c>
      <c r="J65" s="125">
        <v>2</v>
      </c>
      <c r="K65" s="53">
        <v>2</v>
      </c>
      <c r="L65" s="53">
        <v>0</v>
      </c>
      <c r="M65" s="54">
        <v>0</v>
      </c>
    </row>
    <row r="66" spans="1:15" s="137" customFormat="1">
      <c r="A66" s="48">
        <v>2</v>
      </c>
      <c r="B66" s="155" t="s">
        <v>76</v>
      </c>
      <c r="C66" s="146" t="s">
        <v>8</v>
      </c>
      <c r="D66" s="90">
        <v>0.25</v>
      </c>
      <c r="E66" s="90">
        <v>0.25</v>
      </c>
      <c r="F66" s="69">
        <v>0</v>
      </c>
      <c r="G66" s="69">
        <v>0</v>
      </c>
      <c r="H66" s="69" t="s">
        <v>155</v>
      </c>
      <c r="I66" s="180" t="s">
        <v>31</v>
      </c>
      <c r="J66" s="126">
        <v>2</v>
      </c>
      <c r="K66" s="69">
        <v>2</v>
      </c>
      <c r="L66" s="69">
        <v>0</v>
      </c>
      <c r="M66" s="91">
        <v>0</v>
      </c>
    </row>
    <row r="67" spans="1:15" s="137" customFormat="1">
      <c r="A67" s="48">
        <v>3</v>
      </c>
      <c r="B67" s="155" t="s">
        <v>35</v>
      </c>
      <c r="C67" s="146" t="s">
        <v>8</v>
      </c>
      <c r="D67" s="90">
        <v>0.5</v>
      </c>
      <c r="E67" s="90">
        <v>0.5</v>
      </c>
      <c r="F67" s="69">
        <v>0</v>
      </c>
      <c r="G67" s="69">
        <v>0</v>
      </c>
      <c r="H67" s="69" t="s">
        <v>155</v>
      </c>
      <c r="I67" s="180" t="s">
        <v>31</v>
      </c>
      <c r="J67" s="126">
        <v>4</v>
      </c>
      <c r="K67" s="69">
        <v>4</v>
      </c>
      <c r="L67" s="69">
        <v>0</v>
      </c>
      <c r="M67" s="91">
        <v>0</v>
      </c>
    </row>
    <row r="68" spans="1:15" s="137" customFormat="1" ht="26.25" thickBot="1">
      <c r="A68" s="128">
        <v>4</v>
      </c>
      <c r="B68" s="181" t="s">
        <v>145</v>
      </c>
      <c r="C68" s="165" t="s">
        <v>7</v>
      </c>
      <c r="D68" s="64">
        <v>0.5</v>
      </c>
      <c r="E68" s="64">
        <v>0.5</v>
      </c>
      <c r="F68" s="65">
        <v>0</v>
      </c>
      <c r="G68" s="65">
        <v>0</v>
      </c>
      <c r="H68" s="65" t="s">
        <v>155</v>
      </c>
      <c r="I68" s="100" t="s">
        <v>31</v>
      </c>
      <c r="J68" s="67">
        <v>4</v>
      </c>
      <c r="K68" s="65">
        <v>4</v>
      </c>
      <c r="L68" s="65">
        <v>0</v>
      </c>
      <c r="M68" s="66">
        <v>0</v>
      </c>
    </row>
    <row r="69" spans="1:15" s="137" customFormat="1" ht="13.5" thickBot="1">
      <c r="A69" s="182"/>
      <c r="B69" s="152" t="s">
        <v>146</v>
      </c>
      <c r="C69" s="183"/>
      <c r="D69" s="184">
        <f>SUM(D65:D68)</f>
        <v>1.5</v>
      </c>
      <c r="E69" s="184">
        <f>SUM(E65:E68)</f>
        <v>1.5</v>
      </c>
      <c r="F69" s="185">
        <f>SUM(F65:F68)</f>
        <v>0</v>
      </c>
      <c r="G69" s="185">
        <f>SUM(G65:G68)</f>
        <v>0</v>
      </c>
      <c r="H69" s="185" t="s">
        <v>65</v>
      </c>
      <c r="I69" s="185" t="s">
        <v>65</v>
      </c>
      <c r="J69" s="186">
        <f>SUM(J65:J68)</f>
        <v>12</v>
      </c>
      <c r="K69" s="185">
        <f>SUM(K65:K68)</f>
        <v>12</v>
      </c>
      <c r="L69" s="187">
        <f>SUM(L65:L68)</f>
        <v>0</v>
      </c>
      <c r="M69" s="188">
        <f>SUM(M65:M68)</f>
        <v>0</v>
      </c>
    </row>
    <row r="70" spans="1:15" s="134" customFormat="1" ht="13.5" thickBot="1">
      <c r="A70" s="189" t="s">
        <v>62</v>
      </c>
      <c r="B70" s="152"/>
      <c r="C70" s="41" t="s">
        <v>8</v>
      </c>
      <c r="D70" s="41">
        <v>3</v>
      </c>
      <c r="E70" s="104">
        <v>0</v>
      </c>
      <c r="F70" s="106">
        <v>3</v>
      </c>
      <c r="G70" s="106">
        <v>3</v>
      </c>
      <c r="H70" s="106" t="s">
        <v>155</v>
      </c>
      <c r="I70" s="106" t="s">
        <v>140</v>
      </c>
      <c r="J70" s="105">
        <v>160</v>
      </c>
      <c r="K70" s="106">
        <v>0</v>
      </c>
      <c r="L70" s="41">
        <v>0</v>
      </c>
      <c r="M70" s="89">
        <v>160</v>
      </c>
    </row>
    <row r="71" spans="1:15" s="194" customFormat="1" ht="13.5" thickBot="1">
      <c r="A71" s="190">
        <v>1</v>
      </c>
      <c r="B71" s="191" t="s">
        <v>104</v>
      </c>
      <c r="C71" s="183" t="s">
        <v>7</v>
      </c>
      <c r="D71" s="183">
        <f>SUM(D19:D20,D25,D26,D34:D41,D47,D56,D68)</f>
        <v>32.5</v>
      </c>
      <c r="E71" s="183">
        <f>SUM(E19:E20,E25:E26,E34:E41,E47,E56,E68)</f>
        <v>15.5</v>
      </c>
      <c r="F71" s="183">
        <f>SUM(F19:F20,F25:F26,F34:F41,F47,F56,F68)</f>
        <v>17</v>
      </c>
      <c r="G71" s="183">
        <f>SUM(G20,G25:G26,G34:G41,G47,G56,G68)</f>
        <v>4</v>
      </c>
      <c r="H71" s="183" t="s">
        <v>65</v>
      </c>
      <c r="I71" s="183" t="s">
        <v>65</v>
      </c>
      <c r="J71" s="192">
        <f>SUM(J19:J20,J25:J26,J34:J41,J47,J56,J68)</f>
        <v>246</v>
      </c>
      <c r="K71" s="192">
        <f>SUM(K19:K20,K25:K26,K34:K41,K47,K56,K68)</f>
        <v>130</v>
      </c>
      <c r="L71" s="183">
        <f>SUM(L19:L20,L25:L26,L34:L41,L47,L56,L68)</f>
        <v>116</v>
      </c>
      <c r="M71" s="183">
        <f>SUM(M19:M20,M25:M26,M34:M41,M47,M56,M68)</f>
        <v>143</v>
      </c>
      <c r="N71" s="193"/>
    </row>
    <row r="72" spans="1:15" s="200" customFormat="1" ht="13.5" thickBot="1">
      <c r="A72" s="131">
        <v>2</v>
      </c>
      <c r="B72" s="195" t="s">
        <v>105</v>
      </c>
      <c r="C72" s="196" t="s">
        <v>8</v>
      </c>
      <c r="D72" s="196">
        <f>SUM(D27:D28,D48:D50,D57:D59,D65:D67,D70)</f>
        <v>22.5</v>
      </c>
      <c r="E72" s="196">
        <f>SUM(E27:E28,E48:E50,E57:E59,E65:E67,E70)</f>
        <v>10</v>
      </c>
      <c r="F72" s="196">
        <f>SUM(F27:F28,F48:F50,F57:F59,F65:F67,F70)</f>
        <v>13.5</v>
      </c>
      <c r="G72" s="196">
        <f>SUM(G27:G28,G48:G50,G57:G59,G65:G67,G70)</f>
        <v>5</v>
      </c>
      <c r="H72" s="196" t="s">
        <v>65</v>
      </c>
      <c r="I72" s="196" t="s">
        <v>65</v>
      </c>
      <c r="J72" s="197">
        <f>SUM(J27:J28,J48:J50,J57:J59,J65:J67)</f>
        <v>182</v>
      </c>
      <c r="K72" s="197">
        <f>SUM(K27:K28,K48:K50,K57:K59,K65:K67)</f>
        <v>86</v>
      </c>
      <c r="L72" s="196">
        <f>SUM(L27:L28,L48:L50,L57:L59,L65:L67)</f>
        <v>96</v>
      </c>
      <c r="M72" s="196">
        <f>SUM(M27:M28,M48:M50,M57:M59,M65:M67)</f>
        <v>51</v>
      </c>
      <c r="N72" s="198"/>
      <c r="O72" s="199"/>
    </row>
    <row r="73" spans="1:15" s="134" customFormat="1" ht="25.5" customHeight="1" thickBot="1">
      <c r="A73" s="408" t="s">
        <v>127</v>
      </c>
      <c r="B73" s="409"/>
      <c r="C73" s="160" t="s">
        <v>65</v>
      </c>
      <c r="D73" s="70">
        <f>SUM(D71:D72)</f>
        <v>55</v>
      </c>
      <c r="E73" s="94">
        <f>SUM(E71:E72)</f>
        <v>25.5</v>
      </c>
      <c r="F73" s="94">
        <f>SUM(F71:F72)</f>
        <v>30.5</v>
      </c>
      <c r="G73" s="94">
        <f>SUM(G71:G72)</f>
        <v>9</v>
      </c>
      <c r="H73" s="58" t="s">
        <v>65</v>
      </c>
      <c r="I73" s="59" t="s">
        <v>65</v>
      </c>
      <c r="J73" s="87">
        <f>SUM(J71:J72)</f>
        <v>428</v>
      </c>
      <c r="K73" s="58">
        <f>SUM(K71:K72)</f>
        <v>216</v>
      </c>
      <c r="L73" s="58">
        <f>SUM(L71:L72)</f>
        <v>212</v>
      </c>
      <c r="M73" s="124">
        <f>SUM(M71:M72)</f>
        <v>194</v>
      </c>
    </row>
    <row r="74" spans="1:15" s="134" customFormat="1">
      <c r="A74" s="201"/>
      <c r="B74" s="20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5" s="134" customForma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</row>
    <row r="76" spans="1:15" s="134" customFormat="1" ht="13.5" thickBot="1">
      <c r="A76" s="204"/>
      <c r="B76" s="205" t="s">
        <v>112</v>
      </c>
      <c r="C76" s="204"/>
      <c r="D76" s="204"/>
      <c r="E76" s="204"/>
      <c r="F76" s="204"/>
      <c r="G76" s="152"/>
      <c r="H76" s="204"/>
      <c r="I76" s="204"/>
      <c r="J76" s="204"/>
      <c r="K76" s="204"/>
      <c r="L76" s="204"/>
      <c r="M76" s="204"/>
    </row>
    <row r="77" spans="1:15" s="134" customFormat="1">
      <c r="A77" s="206" t="s">
        <v>0</v>
      </c>
      <c r="B77" s="196"/>
      <c r="C77" s="133"/>
      <c r="D77" s="404" t="s">
        <v>50</v>
      </c>
      <c r="E77" s="405"/>
      <c r="F77" s="405"/>
      <c r="G77" s="207" t="s">
        <v>39</v>
      </c>
      <c r="H77" s="208" t="s">
        <v>1</v>
      </c>
      <c r="I77" s="209" t="s">
        <v>44</v>
      </c>
      <c r="J77" s="404" t="s">
        <v>53</v>
      </c>
      <c r="K77" s="405"/>
      <c r="L77" s="405"/>
      <c r="M77" s="406"/>
    </row>
    <row r="78" spans="1:15" s="134" customFormat="1">
      <c r="A78" s="156"/>
      <c r="B78" s="210" t="s">
        <v>139</v>
      </c>
      <c r="C78" s="211" t="s">
        <v>42</v>
      </c>
      <c r="D78" s="63" t="s">
        <v>2</v>
      </c>
      <c r="E78" s="212" t="s">
        <v>47</v>
      </c>
      <c r="F78" s="213" t="s">
        <v>26</v>
      </c>
      <c r="G78" s="214" t="s">
        <v>51</v>
      </c>
      <c r="H78" s="215" t="s">
        <v>49</v>
      </c>
      <c r="I78" s="216" t="s">
        <v>45</v>
      </c>
      <c r="J78" s="217" t="s">
        <v>2</v>
      </c>
      <c r="K78" s="407" t="s">
        <v>54</v>
      </c>
      <c r="L78" s="407"/>
      <c r="M78" s="56" t="s">
        <v>52</v>
      </c>
    </row>
    <row r="79" spans="1:15" s="134" customFormat="1">
      <c r="A79" s="156"/>
      <c r="B79" s="210"/>
      <c r="C79" s="142"/>
      <c r="D79" s="156"/>
      <c r="E79" s="212" t="s">
        <v>43</v>
      </c>
      <c r="F79" s="218" t="s">
        <v>27</v>
      </c>
      <c r="G79" s="212" t="s">
        <v>72</v>
      </c>
      <c r="H79" s="142"/>
      <c r="I79" s="216" t="s">
        <v>46</v>
      </c>
      <c r="J79" s="219"/>
      <c r="K79" s="220"/>
      <c r="L79" s="221"/>
      <c r="M79" s="222"/>
    </row>
    <row r="80" spans="1:15" s="134" customFormat="1">
      <c r="A80" s="156"/>
      <c r="B80" s="141"/>
      <c r="C80" s="223"/>
      <c r="D80" s="156"/>
      <c r="E80" s="212" t="s">
        <v>48</v>
      </c>
      <c r="F80" s="218"/>
      <c r="G80" s="212" t="s">
        <v>30</v>
      </c>
      <c r="H80" s="215"/>
      <c r="I80" s="156" t="s">
        <v>75</v>
      </c>
      <c r="J80" s="224"/>
      <c r="K80" s="225" t="s">
        <v>17</v>
      </c>
      <c r="L80" s="127" t="s">
        <v>18</v>
      </c>
      <c r="M80" s="226"/>
    </row>
    <row r="81" spans="1:14" s="134" customFormat="1">
      <c r="A81" s="156"/>
      <c r="B81" s="141"/>
      <c r="C81" s="223"/>
      <c r="D81" s="156"/>
      <c r="E81" s="212"/>
      <c r="F81" s="218"/>
      <c r="G81" s="212"/>
      <c r="H81" s="215"/>
      <c r="I81" s="156"/>
      <c r="J81" s="224"/>
      <c r="K81" s="220"/>
      <c r="L81" s="227"/>
      <c r="M81" s="226"/>
    </row>
    <row r="82" spans="1:14" s="134" customFormat="1" ht="13.5" thickBot="1">
      <c r="A82" s="150"/>
      <c r="B82" s="182"/>
      <c r="C82" s="152"/>
      <c r="D82" s="150"/>
      <c r="E82" s="228"/>
      <c r="F82" s="229"/>
      <c r="G82" s="228"/>
      <c r="H82" s="152"/>
      <c r="I82" s="150"/>
      <c r="J82" s="230"/>
      <c r="K82" s="231"/>
      <c r="L82" s="232"/>
      <c r="M82" s="233"/>
    </row>
    <row r="83" spans="1:14" s="134" customFormat="1" ht="13.5" thickBot="1">
      <c r="A83" s="150"/>
      <c r="B83" s="234" t="s">
        <v>41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235"/>
    </row>
    <row r="84" spans="1:14" s="134" customFormat="1" ht="13.5" thickBot="1">
      <c r="A84" s="129" t="s">
        <v>7</v>
      </c>
      <c r="B84" s="236" t="s">
        <v>5</v>
      </c>
      <c r="C84" s="237"/>
      <c r="D84" s="132"/>
      <c r="E84" s="132"/>
      <c r="F84" s="132"/>
      <c r="G84" s="132"/>
      <c r="H84" s="132"/>
      <c r="I84" s="132"/>
      <c r="J84" s="132"/>
      <c r="K84" s="132"/>
      <c r="L84" s="132"/>
      <c r="M84" s="133"/>
    </row>
    <row r="85" spans="1:14" s="134" customFormat="1" ht="13.5" thickBot="1">
      <c r="A85" s="150"/>
      <c r="B85" s="223" t="s">
        <v>90</v>
      </c>
      <c r="C85" s="88"/>
      <c r="D85" s="238"/>
      <c r="E85" s="238"/>
      <c r="F85" s="238"/>
      <c r="G85" s="88"/>
      <c r="H85" s="88"/>
      <c r="I85" s="88"/>
      <c r="J85" s="238"/>
      <c r="K85" s="238"/>
      <c r="L85" s="238"/>
      <c r="M85" s="89"/>
      <c r="N85" s="198"/>
    </row>
    <row r="86" spans="1:14" s="134" customFormat="1" ht="13.5" thickBot="1">
      <c r="A86" s="129" t="s">
        <v>8</v>
      </c>
      <c r="B86" s="130" t="s">
        <v>6</v>
      </c>
      <c r="C86" s="130"/>
      <c r="D86" s="130"/>
      <c r="E86" s="130"/>
      <c r="F86" s="149"/>
      <c r="G86" s="149"/>
      <c r="H86" s="149"/>
      <c r="I86" s="149"/>
      <c r="J86" s="149"/>
      <c r="K86" s="149"/>
      <c r="L86" s="149"/>
      <c r="M86" s="239"/>
    </row>
    <row r="87" spans="1:14" s="134" customFormat="1" ht="13.5" thickBot="1">
      <c r="A87" s="159"/>
      <c r="B87" s="40" t="s">
        <v>78</v>
      </c>
      <c r="C87" s="105"/>
      <c r="D87" s="103"/>
      <c r="E87" s="104"/>
      <c r="F87" s="41"/>
      <c r="G87" s="41"/>
      <c r="H87" s="41" t="s">
        <v>65</v>
      </c>
      <c r="I87" s="42" t="s">
        <v>65</v>
      </c>
      <c r="J87" s="105"/>
      <c r="K87" s="41"/>
      <c r="L87" s="41"/>
      <c r="M87" s="42"/>
    </row>
    <row r="88" spans="1:14" s="134" customFormat="1">
      <c r="A88" s="156"/>
      <c r="B88" s="240" t="s">
        <v>79</v>
      </c>
      <c r="C88" s="156"/>
      <c r="D88" s="92"/>
      <c r="E88" s="60"/>
      <c r="F88" s="61"/>
      <c r="G88" s="61"/>
      <c r="H88" s="71" t="s">
        <v>65</v>
      </c>
      <c r="I88" s="72" t="s">
        <v>65</v>
      </c>
      <c r="J88" s="63"/>
      <c r="K88" s="61"/>
      <c r="L88" s="61"/>
      <c r="M88" s="62"/>
    </row>
    <row r="89" spans="1:14" s="134" customFormat="1" ht="13.5" thickBot="1">
      <c r="A89" s="241"/>
      <c r="B89" s="242" t="s">
        <v>93</v>
      </c>
      <c r="C89" s="243"/>
      <c r="D89" s="65"/>
      <c r="E89" s="65"/>
      <c r="F89" s="65"/>
      <c r="G89" s="65"/>
      <c r="H89" s="65" t="s">
        <v>65</v>
      </c>
      <c r="I89" s="66" t="s">
        <v>65</v>
      </c>
      <c r="J89" s="67"/>
      <c r="K89" s="65"/>
      <c r="L89" s="65"/>
      <c r="M89" s="66"/>
    </row>
    <row r="90" spans="1:14" s="134" customFormat="1" ht="13.5" thickBot="1">
      <c r="A90" s="150"/>
      <c r="B90" s="151"/>
      <c r="C90" s="152"/>
      <c r="D90" s="73"/>
      <c r="E90" s="73"/>
      <c r="F90" s="73"/>
      <c r="G90" s="73"/>
      <c r="H90" s="73"/>
      <c r="I90" s="73"/>
      <c r="J90" s="73"/>
      <c r="K90" s="73"/>
      <c r="L90" s="73"/>
      <c r="M90" s="74"/>
    </row>
    <row r="91" spans="1:14" s="134" customFormat="1" ht="13.5" thickBot="1">
      <c r="A91" s="129" t="s">
        <v>10</v>
      </c>
      <c r="B91" s="130" t="s">
        <v>9</v>
      </c>
      <c r="C91" s="130"/>
      <c r="D91" s="88"/>
      <c r="E91" s="88"/>
      <c r="F91" s="88"/>
      <c r="G91" s="88"/>
      <c r="H91" s="88"/>
      <c r="I91" s="88"/>
      <c r="J91" s="88"/>
      <c r="K91" s="88"/>
      <c r="L91" s="88"/>
      <c r="M91" s="89"/>
    </row>
    <row r="92" spans="1:14" s="137" customFormat="1" ht="13.5" thickBot="1">
      <c r="A92" s="40">
        <v>1</v>
      </c>
      <c r="B92" s="40" t="s">
        <v>131</v>
      </c>
      <c r="C92" s="51" t="s">
        <v>10</v>
      </c>
      <c r="D92" s="103">
        <v>2</v>
      </c>
      <c r="E92" s="104">
        <v>1</v>
      </c>
      <c r="F92" s="41">
        <v>1</v>
      </c>
      <c r="G92" s="41">
        <v>0</v>
      </c>
      <c r="H92" s="41" t="s">
        <v>86</v>
      </c>
      <c r="I92" s="42" t="s">
        <v>89</v>
      </c>
      <c r="J92" s="88">
        <v>20</v>
      </c>
      <c r="K92" s="41">
        <v>10</v>
      </c>
      <c r="L92" s="41">
        <v>10</v>
      </c>
      <c r="M92" s="42">
        <v>5</v>
      </c>
    </row>
    <row r="93" spans="1:14" s="137" customFormat="1" ht="13.5" thickBot="1">
      <c r="A93" s="40">
        <v>2</v>
      </c>
      <c r="B93" s="40" t="s">
        <v>132</v>
      </c>
      <c r="C93" s="51" t="s">
        <v>10</v>
      </c>
      <c r="D93" s="103">
        <v>2</v>
      </c>
      <c r="E93" s="104">
        <v>1</v>
      </c>
      <c r="F93" s="41">
        <v>1</v>
      </c>
      <c r="G93" s="41">
        <v>0</v>
      </c>
      <c r="H93" s="41" t="s">
        <v>86</v>
      </c>
      <c r="I93" s="42" t="s">
        <v>89</v>
      </c>
      <c r="J93" s="88">
        <v>20</v>
      </c>
      <c r="K93" s="41">
        <v>10</v>
      </c>
      <c r="L93" s="41">
        <v>10</v>
      </c>
      <c r="M93" s="42">
        <v>5</v>
      </c>
    </row>
    <row r="94" spans="1:14" s="137" customFormat="1" ht="13.5" thickBot="1">
      <c r="A94" s="40">
        <v>3</v>
      </c>
      <c r="B94" s="40" t="s">
        <v>130</v>
      </c>
      <c r="C94" s="51" t="s">
        <v>10</v>
      </c>
      <c r="D94" s="103">
        <v>4</v>
      </c>
      <c r="E94" s="104">
        <v>2</v>
      </c>
      <c r="F94" s="41">
        <v>2</v>
      </c>
      <c r="G94" s="41">
        <v>0</v>
      </c>
      <c r="H94" s="41" t="s">
        <v>88</v>
      </c>
      <c r="I94" s="42" t="s">
        <v>89</v>
      </c>
      <c r="J94" s="88">
        <v>36</v>
      </c>
      <c r="K94" s="41">
        <v>18</v>
      </c>
      <c r="L94" s="41">
        <v>18</v>
      </c>
      <c r="M94" s="42">
        <v>14</v>
      </c>
    </row>
    <row r="95" spans="1:14" s="137" customFormat="1" ht="13.5" thickBot="1">
      <c r="A95" s="40">
        <v>4</v>
      </c>
      <c r="B95" s="40" t="s">
        <v>96</v>
      </c>
      <c r="C95" s="51" t="s">
        <v>10</v>
      </c>
      <c r="D95" s="103">
        <v>2</v>
      </c>
      <c r="E95" s="104">
        <v>1</v>
      </c>
      <c r="F95" s="41">
        <v>1</v>
      </c>
      <c r="G95" s="41">
        <v>0</v>
      </c>
      <c r="H95" s="41" t="s">
        <v>86</v>
      </c>
      <c r="I95" s="42" t="s">
        <v>89</v>
      </c>
      <c r="J95" s="88">
        <v>20</v>
      </c>
      <c r="K95" s="41">
        <v>10</v>
      </c>
      <c r="L95" s="41">
        <v>10</v>
      </c>
      <c r="M95" s="42">
        <v>5</v>
      </c>
    </row>
    <row r="96" spans="1:14" s="134" customFormat="1" ht="13.5" thickBot="1">
      <c r="A96" s="40"/>
      <c r="B96" s="40" t="s">
        <v>78</v>
      </c>
      <c r="C96" s="40"/>
      <c r="D96" s="93">
        <f>SUM(D92:D95)</f>
        <v>10</v>
      </c>
      <c r="E96" s="57">
        <f>SUM(E92:E95)</f>
        <v>5</v>
      </c>
      <c r="F96" s="58">
        <f>SUM(F92:F95)</f>
        <v>5</v>
      </c>
      <c r="G96" s="58">
        <f>SUM(G92:G95)</f>
        <v>0</v>
      </c>
      <c r="H96" s="58" t="s">
        <v>65</v>
      </c>
      <c r="I96" s="59" t="s">
        <v>65</v>
      </c>
      <c r="J96" s="94">
        <f>SUM(J92:J95)</f>
        <v>96</v>
      </c>
      <c r="K96" s="58">
        <f>SUM(K92:K95)</f>
        <v>48</v>
      </c>
      <c r="L96" s="58">
        <f>SUM(L92:L95)</f>
        <v>48</v>
      </c>
      <c r="M96" s="59">
        <f>SUM(M92:M95)</f>
        <v>29</v>
      </c>
    </row>
    <row r="97" spans="1:14" s="134" customFormat="1">
      <c r="A97" s="153"/>
      <c r="B97" s="45" t="s">
        <v>79</v>
      </c>
      <c r="C97" s="153"/>
      <c r="D97" s="95">
        <v>0</v>
      </c>
      <c r="E97" s="75">
        <v>0</v>
      </c>
      <c r="F97" s="68">
        <v>0</v>
      </c>
      <c r="G97" s="68">
        <v>0</v>
      </c>
      <c r="H97" s="53" t="s">
        <v>65</v>
      </c>
      <c r="I97" s="54" t="s">
        <v>65</v>
      </c>
      <c r="J97" s="96">
        <v>0</v>
      </c>
      <c r="K97" s="68">
        <v>0</v>
      </c>
      <c r="L97" s="68">
        <v>0</v>
      </c>
      <c r="M97" s="76">
        <v>0</v>
      </c>
    </row>
    <row r="98" spans="1:14" s="134" customFormat="1" ht="13.5" thickBot="1">
      <c r="A98" s="128"/>
      <c r="B98" s="244" t="s">
        <v>80</v>
      </c>
      <c r="C98" s="128"/>
      <c r="D98" s="97">
        <v>0</v>
      </c>
      <c r="E98" s="64">
        <v>0</v>
      </c>
      <c r="F98" s="65">
        <v>0</v>
      </c>
      <c r="G98" s="65">
        <v>0</v>
      </c>
      <c r="H98" s="98" t="s">
        <v>65</v>
      </c>
      <c r="I98" s="99" t="s">
        <v>65</v>
      </c>
      <c r="J98" s="100">
        <v>0</v>
      </c>
      <c r="K98" s="65">
        <v>0</v>
      </c>
      <c r="L98" s="65">
        <v>0</v>
      </c>
      <c r="M98" s="66">
        <v>0</v>
      </c>
    </row>
    <row r="99" spans="1:14" s="134" customFormat="1" ht="13.5" thickBot="1">
      <c r="A99" s="156"/>
      <c r="B99" s="157"/>
      <c r="C99" s="142"/>
      <c r="D99" s="77"/>
      <c r="E99" s="77"/>
      <c r="F99" s="77"/>
      <c r="G99" s="77"/>
      <c r="H99" s="73"/>
      <c r="I99" s="73"/>
      <c r="J99" s="77"/>
      <c r="K99" s="77"/>
      <c r="L99" s="77"/>
      <c r="M99" s="78"/>
    </row>
    <row r="100" spans="1:14" s="134" customFormat="1" ht="13.5" thickBot="1">
      <c r="A100" s="129" t="s">
        <v>11</v>
      </c>
      <c r="B100" s="130" t="s">
        <v>12</v>
      </c>
      <c r="C100" s="130"/>
      <c r="D100" s="88"/>
      <c r="E100" s="88"/>
      <c r="F100" s="88"/>
      <c r="G100" s="88"/>
      <c r="H100" s="88"/>
      <c r="I100" s="88"/>
      <c r="J100" s="88"/>
      <c r="K100" s="88"/>
      <c r="L100" s="88"/>
      <c r="M100" s="89"/>
    </row>
    <row r="101" spans="1:14" s="137" customFormat="1" ht="13.5" thickBot="1">
      <c r="A101" s="40">
        <v>1</v>
      </c>
      <c r="B101" s="245" t="s">
        <v>98</v>
      </c>
      <c r="C101" s="51" t="s">
        <v>10</v>
      </c>
      <c r="D101" s="103">
        <v>4</v>
      </c>
      <c r="E101" s="104">
        <v>2</v>
      </c>
      <c r="F101" s="41">
        <v>2</v>
      </c>
      <c r="G101" s="41">
        <v>0</v>
      </c>
      <c r="H101" s="41" t="s">
        <v>88</v>
      </c>
      <c r="I101" s="42" t="s">
        <v>89</v>
      </c>
      <c r="J101" s="106">
        <v>36</v>
      </c>
      <c r="K101" s="41">
        <v>18</v>
      </c>
      <c r="L101" s="41">
        <v>18</v>
      </c>
      <c r="M101" s="42">
        <v>14</v>
      </c>
    </row>
    <row r="102" spans="1:14" s="137" customFormat="1" ht="13.5" thickBot="1">
      <c r="A102" s="40">
        <v>2</v>
      </c>
      <c r="B102" s="40" t="s">
        <v>99</v>
      </c>
      <c r="C102" s="51" t="s">
        <v>10</v>
      </c>
      <c r="D102" s="103">
        <v>4</v>
      </c>
      <c r="E102" s="104">
        <v>2</v>
      </c>
      <c r="F102" s="41">
        <v>2</v>
      </c>
      <c r="G102" s="41">
        <v>0</v>
      </c>
      <c r="H102" s="41" t="s">
        <v>88</v>
      </c>
      <c r="I102" s="42" t="s">
        <v>89</v>
      </c>
      <c r="J102" s="106">
        <v>36</v>
      </c>
      <c r="K102" s="41">
        <v>18</v>
      </c>
      <c r="L102" s="41">
        <v>18</v>
      </c>
      <c r="M102" s="42">
        <v>14</v>
      </c>
    </row>
    <row r="103" spans="1:14" s="137" customFormat="1" ht="13.5" thickBot="1">
      <c r="A103" s="40">
        <v>3</v>
      </c>
      <c r="B103" s="245" t="s">
        <v>129</v>
      </c>
      <c r="C103" s="51" t="s">
        <v>10</v>
      </c>
      <c r="D103" s="103">
        <v>4</v>
      </c>
      <c r="E103" s="104">
        <v>2</v>
      </c>
      <c r="F103" s="41">
        <v>2</v>
      </c>
      <c r="G103" s="41">
        <v>0</v>
      </c>
      <c r="H103" s="41" t="s">
        <v>88</v>
      </c>
      <c r="I103" s="42" t="s">
        <v>89</v>
      </c>
      <c r="J103" s="106">
        <v>36</v>
      </c>
      <c r="K103" s="41">
        <v>18</v>
      </c>
      <c r="L103" s="41">
        <v>18</v>
      </c>
      <c r="M103" s="42">
        <v>14</v>
      </c>
    </row>
    <row r="104" spans="1:14" s="137" customFormat="1" ht="13.5" thickBot="1">
      <c r="A104" s="40">
        <v>4</v>
      </c>
      <c r="B104" s="40" t="s">
        <v>114</v>
      </c>
      <c r="C104" s="51" t="s">
        <v>11</v>
      </c>
      <c r="D104" s="103">
        <v>4</v>
      </c>
      <c r="E104" s="104">
        <v>2</v>
      </c>
      <c r="F104" s="41">
        <v>2</v>
      </c>
      <c r="G104" s="41">
        <v>0</v>
      </c>
      <c r="H104" s="41" t="s">
        <v>88</v>
      </c>
      <c r="I104" s="42" t="s">
        <v>89</v>
      </c>
      <c r="J104" s="106">
        <v>36</v>
      </c>
      <c r="K104" s="41">
        <v>18</v>
      </c>
      <c r="L104" s="41">
        <v>18</v>
      </c>
      <c r="M104" s="42">
        <v>14</v>
      </c>
    </row>
    <row r="105" spans="1:14" s="137" customFormat="1" ht="26.25" thickBot="1">
      <c r="A105" s="40">
        <v>5</v>
      </c>
      <c r="B105" s="245" t="s">
        <v>133</v>
      </c>
      <c r="C105" s="51" t="s">
        <v>11</v>
      </c>
      <c r="D105" s="103">
        <v>3</v>
      </c>
      <c r="E105" s="104">
        <v>1.5</v>
      </c>
      <c r="F105" s="41">
        <v>1.5</v>
      </c>
      <c r="G105" s="41">
        <v>0</v>
      </c>
      <c r="H105" s="41" t="s">
        <v>86</v>
      </c>
      <c r="I105" s="42" t="s">
        <v>89</v>
      </c>
      <c r="J105" s="106">
        <v>28</v>
      </c>
      <c r="K105" s="41">
        <v>18</v>
      </c>
      <c r="L105" s="41">
        <v>10</v>
      </c>
      <c r="M105" s="42">
        <v>9.5</v>
      </c>
    </row>
    <row r="106" spans="1:14" s="134" customFormat="1" ht="13.5" thickBot="1">
      <c r="A106" s="40"/>
      <c r="B106" s="40" t="s">
        <v>78</v>
      </c>
      <c r="C106" s="40"/>
      <c r="D106" s="93">
        <f>SUM(D101:D105)</f>
        <v>19</v>
      </c>
      <c r="E106" s="101">
        <f>SUM(E101:E105)</f>
        <v>9.5</v>
      </c>
      <c r="F106" s="58">
        <f>SUM(F101:F105)</f>
        <v>9.5</v>
      </c>
      <c r="G106" s="58">
        <f>SUM(G101:G105)</f>
        <v>0</v>
      </c>
      <c r="H106" s="58" t="s">
        <v>65</v>
      </c>
      <c r="I106" s="59" t="s">
        <v>65</v>
      </c>
      <c r="J106" s="94">
        <f>SUM(J101:J105)</f>
        <v>172</v>
      </c>
      <c r="K106" s="58">
        <f>SUM(K101:K105)</f>
        <v>90</v>
      </c>
      <c r="L106" s="58">
        <f>SUM(L101:L105)</f>
        <v>82</v>
      </c>
      <c r="M106" s="59">
        <f>SUM(M101:M105)</f>
        <v>65.5</v>
      </c>
    </row>
    <row r="107" spans="1:14" s="134" customFormat="1">
      <c r="A107" s="45"/>
      <c r="B107" s="45" t="s">
        <v>79</v>
      </c>
      <c r="C107" s="45"/>
      <c r="D107" s="102">
        <v>0</v>
      </c>
      <c r="E107" s="80">
        <v>0</v>
      </c>
      <c r="F107" s="53">
        <v>0</v>
      </c>
      <c r="G107" s="53">
        <v>0</v>
      </c>
      <c r="H107" s="53" t="s">
        <v>65</v>
      </c>
      <c r="I107" s="54" t="s">
        <v>65</v>
      </c>
      <c r="J107" s="81">
        <v>0</v>
      </c>
      <c r="K107" s="53">
        <v>0</v>
      </c>
      <c r="L107" s="53">
        <v>0</v>
      </c>
      <c r="M107" s="54">
        <v>0</v>
      </c>
    </row>
    <row r="108" spans="1:14" s="134" customFormat="1" ht="13.5" thickBot="1">
      <c r="A108" s="128"/>
      <c r="B108" s="244" t="s">
        <v>93</v>
      </c>
      <c r="C108" s="128"/>
      <c r="D108" s="97">
        <v>0</v>
      </c>
      <c r="E108" s="64">
        <v>0</v>
      </c>
      <c r="F108" s="65">
        <v>0</v>
      </c>
      <c r="G108" s="65">
        <v>0</v>
      </c>
      <c r="H108" s="98" t="s">
        <v>65</v>
      </c>
      <c r="I108" s="99" t="s">
        <v>65</v>
      </c>
      <c r="J108" s="100">
        <v>0</v>
      </c>
      <c r="K108" s="65">
        <v>0</v>
      </c>
      <c r="L108" s="65">
        <v>0</v>
      </c>
      <c r="M108" s="66">
        <v>0</v>
      </c>
    </row>
    <row r="109" spans="1:14" s="134" customFormat="1" ht="13.5" thickBot="1">
      <c r="A109" s="156"/>
      <c r="B109" s="157"/>
      <c r="C109" s="142"/>
      <c r="D109" s="246"/>
      <c r="E109" s="246"/>
      <c r="F109" s="246"/>
      <c r="G109" s="77"/>
      <c r="H109" s="77"/>
      <c r="I109" s="77"/>
      <c r="J109" s="246"/>
      <c r="K109" s="246"/>
      <c r="L109" s="246"/>
      <c r="M109" s="78"/>
    </row>
    <row r="110" spans="1:14" s="134" customFormat="1" ht="13.5" thickBot="1">
      <c r="A110" s="129" t="s">
        <v>60</v>
      </c>
      <c r="B110" s="130" t="s">
        <v>13</v>
      </c>
      <c r="C110" s="130"/>
      <c r="D110" s="149"/>
      <c r="E110" s="149"/>
      <c r="F110" s="149"/>
      <c r="G110" s="149"/>
      <c r="H110" s="149"/>
      <c r="I110" s="149"/>
      <c r="J110" s="149"/>
      <c r="K110" s="149"/>
      <c r="L110" s="149"/>
      <c r="M110" s="239"/>
      <c r="N110" s="198"/>
    </row>
    <row r="111" spans="1:14" s="169" customFormat="1">
      <c r="A111" s="166">
        <v>1</v>
      </c>
      <c r="B111" s="167" t="s">
        <v>141</v>
      </c>
      <c r="C111" s="247" t="s">
        <v>10</v>
      </c>
      <c r="D111" s="107">
        <v>2</v>
      </c>
      <c r="E111" s="108">
        <v>1</v>
      </c>
      <c r="F111" s="108">
        <v>1</v>
      </c>
      <c r="G111" s="108">
        <v>2</v>
      </c>
      <c r="H111" s="108" t="s">
        <v>86</v>
      </c>
      <c r="I111" s="108" t="s">
        <v>100</v>
      </c>
      <c r="J111" s="108">
        <v>18</v>
      </c>
      <c r="K111" s="108">
        <v>0</v>
      </c>
      <c r="L111" s="108">
        <v>18</v>
      </c>
      <c r="M111" s="109">
        <v>7</v>
      </c>
      <c r="N111" s="248"/>
    </row>
    <row r="112" spans="1:14" s="169" customFormat="1">
      <c r="A112" s="52">
        <v>2</v>
      </c>
      <c r="B112" s="170" t="s">
        <v>143</v>
      </c>
      <c r="C112" s="249" t="s">
        <v>10</v>
      </c>
      <c r="D112" s="110">
        <v>2</v>
      </c>
      <c r="E112" s="111">
        <v>1</v>
      </c>
      <c r="F112" s="111">
        <v>1</v>
      </c>
      <c r="G112" s="111">
        <v>0</v>
      </c>
      <c r="H112" s="111" t="s">
        <v>86</v>
      </c>
      <c r="I112" s="111" t="s">
        <v>100</v>
      </c>
      <c r="J112" s="111">
        <v>20</v>
      </c>
      <c r="K112" s="111">
        <v>10</v>
      </c>
      <c r="L112" s="111">
        <v>10</v>
      </c>
      <c r="M112" s="112">
        <v>5</v>
      </c>
      <c r="N112" s="248"/>
    </row>
    <row r="113" spans="1:15" s="169" customFormat="1">
      <c r="A113" s="52">
        <v>3</v>
      </c>
      <c r="B113" s="170" t="s">
        <v>143</v>
      </c>
      <c r="C113" s="249" t="s">
        <v>10</v>
      </c>
      <c r="D113" s="110">
        <v>2</v>
      </c>
      <c r="E113" s="111">
        <v>1</v>
      </c>
      <c r="F113" s="111">
        <v>1</v>
      </c>
      <c r="G113" s="111">
        <v>0</v>
      </c>
      <c r="H113" s="111" t="s">
        <v>86</v>
      </c>
      <c r="I113" s="111" t="s">
        <v>100</v>
      </c>
      <c r="J113" s="111">
        <v>20</v>
      </c>
      <c r="K113" s="111">
        <v>10</v>
      </c>
      <c r="L113" s="111">
        <v>10</v>
      </c>
      <c r="M113" s="112">
        <v>5</v>
      </c>
      <c r="N113" s="248"/>
    </row>
    <row r="114" spans="1:15" s="169" customFormat="1">
      <c r="A114" s="52">
        <v>4</v>
      </c>
      <c r="B114" s="170" t="s">
        <v>143</v>
      </c>
      <c r="C114" s="249" t="s">
        <v>11</v>
      </c>
      <c r="D114" s="110">
        <v>2</v>
      </c>
      <c r="E114" s="111">
        <v>1</v>
      </c>
      <c r="F114" s="111">
        <v>1</v>
      </c>
      <c r="G114" s="111">
        <v>0</v>
      </c>
      <c r="H114" s="111" t="s">
        <v>86</v>
      </c>
      <c r="I114" s="111" t="s">
        <v>100</v>
      </c>
      <c r="J114" s="111">
        <v>20</v>
      </c>
      <c r="K114" s="111">
        <v>10</v>
      </c>
      <c r="L114" s="111">
        <v>10</v>
      </c>
      <c r="M114" s="112">
        <v>5</v>
      </c>
      <c r="N114" s="248"/>
    </row>
    <row r="115" spans="1:15" s="169" customFormat="1">
      <c r="A115" s="52">
        <v>5</v>
      </c>
      <c r="B115" s="250" t="s">
        <v>143</v>
      </c>
      <c r="C115" s="249" t="s">
        <v>11</v>
      </c>
      <c r="D115" s="110">
        <v>2</v>
      </c>
      <c r="E115" s="111">
        <v>1</v>
      </c>
      <c r="F115" s="111">
        <v>1</v>
      </c>
      <c r="G115" s="111">
        <v>0</v>
      </c>
      <c r="H115" s="111" t="s">
        <v>86</v>
      </c>
      <c r="I115" s="111" t="s">
        <v>100</v>
      </c>
      <c r="J115" s="111">
        <v>20</v>
      </c>
      <c r="K115" s="111">
        <v>10</v>
      </c>
      <c r="L115" s="111">
        <v>10</v>
      </c>
      <c r="M115" s="112">
        <v>5</v>
      </c>
      <c r="N115" s="248"/>
    </row>
    <row r="116" spans="1:15" s="169" customFormat="1">
      <c r="A116" s="52">
        <v>6</v>
      </c>
      <c r="B116" s="250" t="s">
        <v>143</v>
      </c>
      <c r="C116" s="249" t="s">
        <v>11</v>
      </c>
      <c r="D116" s="110">
        <v>2</v>
      </c>
      <c r="E116" s="111">
        <v>1</v>
      </c>
      <c r="F116" s="111">
        <v>1</v>
      </c>
      <c r="G116" s="111">
        <v>0</v>
      </c>
      <c r="H116" s="111" t="s">
        <v>86</v>
      </c>
      <c r="I116" s="111" t="s">
        <v>100</v>
      </c>
      <c r="J116" s="111">
        <v>20</v>
      </c>
      <c r="K116" s="111">
        <v>10</v>
      </c>
      <c r="L116" s="111">
        <v>10</v>
      </c>
      <c r="M116" s="112">
        <v>5</v>
      </c>
      <c r="N116" s="248"/>
    </row>
    <row r="117" spans="1:15" s="169" customFormat="1" ht="25.5">
      <c r="A117" s="52">
        <v>7</v>
      </c>
      <c r="B117" s="250" t="s">
        <v>156</v>
      </c>
      <c r="C117" s="249" t="s">
        <v>11</v>
      </c>
      <c r="D117" s="110">
        <v>2</v>
      </c>
      <c r="E117" s="111">
        <v>1</v>
      </c>
      <c r="F117" s="111">
        <v>1</v>
      </c>
      <c r="G117" s="111">
        <v>0</v>
      </c>
      <c r="H117" s="111" t="s">
        <v>86</v>
      </c>
      <c r="I117" s="111" t="s">
        <v>100</v>
      </c>
      <c r="J117" s="111">
        <v>20</v>
      </c>
      <c r="K117" s="111">
        <v>10</v>
      </c>
      <c r="L117" s="111">
        <v>10</v>
      </c>
      <c r="M117" s="112">
        <v>5</v>
      </c>
      <c r="N117" s="248"/>
    </row>
    <row r="118" spans="1:15" s="169" customFormat="1" ht="25.5">
      <c r="A118" s="52">
        <v>8</v>
      </c>
      <c r="B118" s="250" t="s">
        <v>154</v>
      </c>
      <c r="C118" s="249" t="s">
        <v>11</v>
      </c>
      <c r="D118" s="110">
        <v>22</v>
      </c>
      <c r="E118" s="111">
        <v>1</v>
      </c>
      <c r="F118" s="111">
        <v>21</v>
      </c>
      <c r="G118" s="111">
        <v>2</v>
      </c>
      <c r="H118" s="111" t="s">
        <v>86</v>
      </c>
      <c r="I118" s="111" t="s">
        <v>100</v>
      </c>
      <c r="J118" s="111">
        <v>18</v>
      </c>
      <c r="K118" s="111">
        <v>0</v>
      </c>
      <c r="L118" s="111">
        <v>18</v>
      </c>
      <c r="M118" s="112">
        <v>7</v>
      </c>
      <c r="N118" s="248"/>
    </row>
    <row r="119" spans="1:15" s="169" customFormat="1" ht="13.5" thickBot="1">
      <c r="A119" s="251"/>
      <c r="B119" s="252"/>
      <c r="C119" s="25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5"/>
      <c r="N119" s="248"/>
    </row>
    <row r="120" spans="1:15" s="255" customFormat="1" ht="13.5" thickBot="1">
      <c r="A120" s="40"/>
      <c r="B120" s="149" t="s">
        <v>78</v>
      </c>
      <c r="C120" s="40"/>
      <c r="D120" s="57">
        <f>SUM(D111:D119)</f>
        <v>36</v>
      </c>
      <c r="E120" s="58">
        <f>SUM(E111:E119)</f>
        <v>8</v>
      </c>
      <c r="F120" s="58">
        <f>SUM(F111:F119)</f>
        <v>28</v>
      </c>
      <c r="G120" s="58">
        <f>SUM(G111:G119)</f>
        <v>4</v>
      </c>
      <c r="H120" s="58" t="s">
        <v>65</v>
      </c>
      <c r="I120" s="58" t="s">
        <v>65</v>
      </c>
      <c r="J120" s="58">
        <f>SUM(J111:J119)</f>
        <v>156</v>
      </c>
      <c r="K120" s="58">
        <f>SUM(K111:K119)</f>
        <v>60</v>
      </c>
      <c r="L120" s="58">
        <f>SUM(L111:L119)</f>
        <v>96</v>
      </c>
      <c r="M120" s="59">
        <f>SUM(M111:M119)</f>
        <v>44</v>
      </c>
      <c r="N120" s="198"/>
      <c r="O120" s="254"/>
    </row>
    <row r="121" spans="1:15" s="255" customFormat="1">
      <c r="A121" s="153"/>
      <c r="B121" s="145" t="s">
        <v>79</v>
      </c>
      <c r="C121" s="153"/>
      <c r="D121" s="75">
        <v>4</v>
      </c>
      <c r="E121" s="68">
        <v>2</v>
      </c>
      <c r="F121" s="68">
        <v>2</v>
      </c>
      <c r="G121" s="68">
        <v>4</v>
      </c>
      <c r="H121" s="68" t="s">
        <v>65</v>
      </c>
      <c r="I121" s="68" t="s">
        <v>65</v>
      </c>
      <c r="J121" s="68">
        <v>36</v>
      </c>
      <c r="K121" s="68">
        <v>0</v>
      </c>
      <c r="L121" s="68">
        <v>36</v>
      </c>
      <c r="M121" s="76">
        <v>14</v>
      </c>
      <c r="N121" s="198"/>
      <c r="O121" s="254"/>
    </row>
    <row r="122" spans="1:15" s="255" customFormat="1" ht="13.5" thickBot="1">
      <c r="A122" s="128"/>
      <c r="B122" s="143" t="s">
        <v>80</v>
      </c>
      <c r="C122" s="128"/>
      <c r="D122" s="64">
        <v>36</v>
      </c>
      <c r="E122" s="65">
        <v>8</v>
      </c>
      <c r="F122" s="65">
        <v>28</v>
      </c>
      <c r="G122" s="65">
        <v>4</v>
      </c>
      <c r="H122" s="65" t="s">
        <v>65</v>
      </c>
      <c r="I122" s="65" t="s">
        <v>65</v>
      </c>
      <c r="J122" s="65">
        <v>156</v>
      </c>
      <c r="K122" s="65">
        <v>60</v>
      </c>
      <c r="L122" s="65">
        <v>96</v>
      </c>
      <c r="M122" s="66">
        <v>44</v>
      </c>
      <c r="N122" s="198"/>
      <c r="O122" s="254"/>
    </row>
    <row r="123" spans="1:15" s="255" customFormat="1" ht="13.5" thickBot="1">
      <c r="A123" s="256" t="s">
        <v>61</v>
      </c>
      <c r="B123" s="257" t="s">
        <v>14</v>
      </c>
      <c r="C123" s="257"/>
      <c r="D123" s="41"/>
      <c r="E123" s="41"/>
      <c r="F123" s="41"/>
      <c r="G123" s="41"/>
      <c r="H123" s="41"/>
      <c r="I123" s="41"/>
      <c r="J123" s="41"/>
      <c r="K123" s="41"/>
      <c r="L123" s="41"/>
      <c r="M123" s="42"/>
      <c r="N123" s="198"/>
      <c r="O123" s="254"/>
    </row>
    <row r="124" spans="1:15" s="255" customFormat="1" ht="13.5" thickBot="1">
      <c r="A124" s="410" t="s">
        <v>81</v>
      </c>
      <c r="B124" s="411"/>
      <c r="C124" s="258"/>
      <c r="D124" s="71"/>
      <c r="E124" s="71"/>
      <c r="F124" s="71"/>
      <c r="G124" s="71"/>
      <c r="H124" s="71"/>
      <c r="I124" s="71"/>
      <c r="J124" s="71"/>
      <c r="K124" s="71"/>
      <c r="L124" s="71"/>
      <c r="M124" s="72"/>
      <c r="N124" s="198"/>
      <c r="O124" s="254"/>
    </row>
    <row r="125" spans="1:15" s="255" customFormat="1" ht="13.5" thickBot="1">
      <c r="A125" s="259">
        <v>1</v>
      </c>
      <c r="B125" s="260" t="s">
        <v>148</v>
      </c>
      <c r="C125" s="116" t="s">
        <v>10</v>
      </c>
      <c r="D125" s="116">
        <f>SUM(D92:D95,D101:D103,D111:D113)</f>
        <v>28</v>
      </c>
      <c r="E125" s="116">
        <f>SUM(E92:E95,E101:E103,E111:E113)</f>
        <v>14</v>
      </c>
      <c r="F125" s="116">
        <f>SUM(F92:F95,F101:F103,F111:F113)</f>
        <v>14</v>
      </c>
      <c r="G125" s="116">
        <f>SUM(G92:G95,G101:G103,G111:G113)</f>
        <v>2</v>
      </c>
      <c r="H125" s="116" t="s">
        <v>65</v>
      </c>
      <c r="I125" s="116" t="s">
        <v>65</v>
      </c>
      <c r="J125" s="117">
        <f>SUM(J92:J94,J95,J101:J103,J111:J113)</f>
        <v>262</v>
      </c>
      <c r="K125" s="117">
        <f>SUM(K92:K95,K101:K103,K111:K113)</f>
        <v>122</v>
      </c>
      <c r="L125" s="117">
        <f>SUM(L92:L95,L101:L103,L111:L113)</f>
        <v>140</v>
      </c>
      <c r="M125" s="118">
        <f>SUM(M92:M95,M101:M103,M111:M113)</f>
        <v>88</v>
      </c>
      <c r="N125" s="198"/>
      <c r="O125" s="254"/>
    </row>
    <row r="126" spans="1:15" s="134" customFormat="1" ht="13.5" thickBot="1">
      <c r="A126" s="129">
        <v>2</v>
      </c>
      <c r="B126" s="261" t="s">
        <v>148</v>
      </c>
      <c r="C126" s="119" t="s">
        <v>11</v>
      </c>
      <c r="D126" s="119">
        <f>SUM(D104:D105,D114:D119)</f>
        <v>37</v>
      </c>
      <c r="E126" s="119">
        <f>SUM(E104:E105,E114:E119)</f>
        <v>8.5</v>
      </c>
      <c r="F126" s="119">
        <f>SUM(F104:F105,F114:F119)</f>
        <v>28.5</v>
      </c>
      <c r="G126" s="120">
        <f>SUM(G104:G105,G114:G119)</f>
        <v>2</v>
      </c>
      <c r="H126" s="119" t="s">
        <v>65</v>
      </c>
      <c r="I126" s="119" t="s">
        <v>65</v>
      </c>
      <c r="J126" s="120">
        <f>SUM(J104:J105,J114:J119)</f>
        <v>162</v>
      </c>
      <c r="K126" s="120">
        <f>SUM(K104:K105,K114:K119)</f>
        <v>76</v>
      </c>
      <c r="L126" s="120">
        <f>SUM(L104:L105,L114:L119)</f>
        <v>86</v>
      </c>
      <c r="M126" s="121">
        <f>SUM(M104:M105,M114:M119)</f>
        <v>50.5</v>
      </c>
      <c r="N126" s="198"/>
    </row>
    <row r="127" spans="1:15" s="134" customFormat="1" ht="13.5" thickBot="1">
      <c r="A127" s="412" t="s">
        <v>136</v>
      </c>
      <c r="B127" s="413"/>
      <c r="C127" s="122" t="s">
        <v>65</v>
      </c>
      <c r="D127" s="122">
        <f>SUM(D125:D126)</f>
        <v>65</v>
      </c>
      <c r="E127" s="122">
        <f>SUM(E125:E126)</f>
        <v>22.5</v>
      </c>
      <c r="F127" s="122">
        <f>SUM(F125:F126)</f>
        <v>42.5</v>
      </c>
      <c r="G127" s="122">
        <f>SUM(G125:G126)</f>
        <v>4</v>
      </c>
      <c r="H127" s="122" t="s">
        <v>65</v>
      </c>
      <c r="I127" s="122" t="s">
        <v>65</v>
      </c>
      <c r="J127" s="122">
        <f>SUM(J125:J126)</f>
        <v>424</v>
      </c>
      <c r="K127" s="122">
        <f>SUM(K125:K126)</f>
        <v>198</v>
      </c>
      <c r="L127" s="122">
        <f>SUM(L125:L126)</f>
        <v>226</v>
      </c>
      <c r="M127" s="123">
        <f>SUM(M125:M126)</f>
        <v>138.5</v>
      </c>
    </row>
    <row r="128" spans="1:15" s="274" customFormat="1" ht="12">
      <c r="A128" s="267"/>
      <c r="B128" s="377" t="s">
        <v>73</v>
      </c>
      <c r="C128" s="267"/>
      <c r="D128" s="267"/>
      <c r="E128" s="267"/>
      <c r="F128" s="267"/>
      <c r="G128" s="157"/>
      <c r="H128" s="157"/>
      <c r="I128" s="157"/>
      <c r="J128" s="157"/>
      <c r="K128" s="157"/>
      <c r="L128" s="157"/>
      <c r="M128" s="157"/>
    </row>
    <row r="129" spans="1:13" s="274" customFormat="1" ht="12">
      <c r="A129" s="267"/>
      <c r="B129" s="377" t="s">
        <v>74</v>
      </c>
      <c r="C129" s="267"/>
      <c r="D129" s="267"/>
      <c r="E129" s="267"/>
      <c r="F129" s="267"/>
      <c r="G129" s="157"/>
      <c r="H129" s="157"/>
      <c r="I129" s="157"/>
      <c r="J129" s="157"/>
      <c r="K129" s="157"/>
      <c r="L129" s="157"/>
      <c r="M129" s="157"/>
    </row>
    <row r="130" spans="1:13" s="274" customFormat="1" ht="12">
      <c r="A130" s="267"/>
      <c r="B130" s="377" t="s">
        <v>157</v>
      </c>
      <c r="C130" s="267"/>
      <c r="D130" s="267"/>
      <c r="E130" s="267"/>
      <c r="F130" s="267"/>
      <c r="G130" s="157"/>
      <c r="H130" s="157"/>
      <c r="I130" s="157"/>
      <c r="J130" s="157"/>
      <c r="K130" s="157"/>
      <c r="L130" s="157"/>
      <c r="M130" s="157"/>
    </row>
    <row r="131" spans="1:13" s="134" customFormat="1" ht="4.5" customHeight="1">
      <c r="A131" s="202"/>
      <c r="B131" s="203"/>
      <c r="C131" s="202"/>
      <c r="D131" s="202"/>
      <c r="E131" s="202"/>
      <c r="F131" s="202"/>
      <c r="G131" s="142"/>
      <c r="H131" s="142"/>
      <c r="I131" s="142"/>
      <c r="J131" s="142"/>
      <c r="K131" s="142"/>
      <c r="L131" s="142"/>
      <c r="M131" s="142"/>
    </row>
    <row r="132" spans="1:13" s="276" customFormat="1" ht="15.75" thickBot="1">
      <c r="A132" s="272"/>
      <c r="B132" s="400" t="s">
        <v>67</v>
      </c>
      <c r="C132" s="400"/>
      <c r="D132" s="400"/>
      <c r="E132" s="400"/>
      <c r="F132" s="272"/>
      <c r="G132" s="275"/>
      <c r="H132" s="275"/>
      <c r="I132" s="275"/>
      <c r="J132" s="275"/>
      <c r="K132" s="275"/>
      <c r="L132" s="275"/>
      <c r="M132" s="275"/>
    </row>
    <row r="133" spans="1:13" s="204" customFormat="1">
      <c r="A133" s="206" t="s">
        <v>0</v>
      </c>
      <c r="B133" s="196"/>
      <c r="C133" s="133"/>
      <c r="D133" s="404" t="s">
        <v>50</v>
      </c>
      <c r="E133" s="405"/>
      <c r="F133" s="405"/>
      <c r="G133" s="258" t="s">
        <v>39</v>
      </c>
      <c r="H133" s="132"/>
      <c r="I133" s="206"/>
      <c r="J133" s="404" t="s">
        <v>53</v>
      </c>
      <c r="K133" s="405"/>
      <c r="L133" s="405"/>
      <c r="M133" s="406"/>
    </row>
    <row r="134" spans="1:13" s="204" customFormat="1">
      <c r="A134" s="156"/>
      <c r="B134" s="210" t="s">
        <v>15</v>
      </c>
      <c r="C134" s="77" t="s">
        <v>63</v>
      </c>
      <c r="D134" s="63" t="s">
        <v>2</v>
      </c>
      <c r="E134" s="227" t="s">
        <v>47</v>
      </c>
      <c r="F134" s="372" t="s">
        <v>26</v>
      </c>
      <c r="G134" s="373" t="s">
        <v>51</v>
      </c>
      <c r="H134" s="142" t="s">
        <v>64</v>
      </c>
      <c r="I134" s="63" t="s">
        <v>63</v>
      </c>
      <c r="J134" s="217" t="s">
        <v>2</v>
      </c>
      <c r="K134" s="417" t="s">
        <v>54</v>
      </c>
      <c r="L134" s="417"/>
      <c r="M134" s="56" t="s">
        <v>52</v>
      </c>
    </row>
    <row r="135" spans="1:13" s="204" customFormat="1">
      <c r="A135" s="262"/>
      <c r="B135" s="210" t="s">
        <v>3</v>
      </c>
      <c r="C135" s="77"/>
      <c r="D135" s="156"/>
      <c r="E135" s="227" t="s">
        <v>16</v>
      </c>
      <c r="F135" s="374" t="s">
        <v>32</v>
      </c>
      <c r="G135" s="227" t="s">
        <v>77</v>
      </c>
      <c r="H135" s="142"/>
      <c r="I135" s="156"/>
      <c r="J135" s="224"/>
      <c r="K135" s="83" t="s">
        <v>17</v>
      </c>
      <c r="L135" s="55" t="s">
        <v>18</v>
      </c>
      <c r="M135" s="62"/>
    </row>
    <row r="136" spans="1:13" s="204" customFormat="1" ht="10.5" customHeight="1">
      <c r="A136" s="156"/>
      <c r="B136" s="210"/>
      <c r="C136" s="142"/>
      <c r="D136" s="156"/>
      <c r="E136" s="227" t="s">
        <v>43</v>
      </c>
      <c r="F136" s="374" t="s">
        <v>27</v>
      </c>
      <c r="G136" s="227" t="s">
        <v>29</v>
      </c>
      <c r="H136" s="142"/>
      <c r="I136" s="156"/>
      <c r="J136" s="224"/>
      <c r="K136" s="220"/>
      <c r="L136" s="375"/>
      <c r="M136" s="226"/>
    </row>
    <row r="137" spans="1:13" s="204" customFormat="1" ht="9.75" customHeight="1">
      <c r="A137" s="156"/>
      <c r="B137" s="141"/>
      <c r="C137" s="223"/>
      <c r="D137" s="156"/>
      <c r="E137" s="227" t="s">
        <v>48</v>
      </c>
      <c r="F137" s="374"/>
      <c r="G137" s="227" t="s">
        <v>30</v>
      </c>
      <c r="H137" s="142"/>
      <c r="I137" s="156"/>
      <c r="J137" s="224"/>
      <c r="K137" s="220"/>
      <c r="L137" s="227"/>
      <c r="M137" s="226"/>
    </row>
    <row r="138" spans="1:13" s="204" customFormat="1" ht="4.5" customHeight="1">
      <c r="A138" s="156"/>
      <c r="B138" s="141"/>
      <c r="C138" s="223"/>
      <c r="D138" s="156"/>
      <c r="E138" s="227"/>
      <c r="F138" s="374"/>
      <c r="G138" s="227"/>
      <c r="H138" s="142"/>
      <c r="I138" s="156"/>
      <c r="J138" s="224"/>
      <c r="K138" s="220"/>
      <c r="L138" s="227"/>
      <c r="M138" s="226"/>
    </row>
    <row r="139" spans="1:13" s="204" customFormat="1" ht="4.5" customHeight="1" thickBot="1">
      <c r="A139" s="150"/>
      <c r="B139" s="182"/>
      <c r="C139" s="152"/>
      <c r="D139" s="150"/>
      <c r="E139" s="232"/>
      <c r="F139" s="376"/>
      <c r="G139" s="232"/>
      <c r="H139" s="152"/>
      <c r="I139" s="150"/>
      <c r="J139" s="230"/>
      <c r="K139" s="231"/>
      <c r="L139" s="232"/>
      <c r="M139" s="233"/>
    </row>
    <row r="140" spans="1:13" s="274" customFormat="1" thickBot="1">
      <c r="A140" s="418" t="s">
        <v>82</v>
      </c>
      <c r="B140" s="419"/>
      <c r="C140" s="288" t="s">
        <v>65</v>
      </c>
      <c r="D140" s="289">
        <f>SUM(D73,D127)</f>
        <v>120</v>
      </c>
      <c r="E140" s="290">
        <f>SUM(E73,E127)</f>
        <v>48</v>
      </c>
      <c r="F140" s="290">
        <f>SUM(F73,F127)</f>
        <v>73</v>
      </c>
      <c r="G140" s="290">
        <f>SUM(G73,G127)</f>
        <v>13</v>
      </c>
      <c r="H140" s="291" t="s">
        <v>65</v>
      </c>
      <c r="I140" s="292" t="s">
        <v>65</v>
      </c>
      <c r="J140" s="293">
        <f>SUM(J73,J127)</f>
        <v>852</v>
      </c>
      <c r="K140" s="293">
        <f>SUM(K73,K127)</f>
        <v>414</v>
      </c>
      <c r="L140" s="293">
        <f>SUM(L73,L127)</f>
        <v>438</v>
      </c>
      <c r="M140" s="294">
        <f>SUM(M73,M127)</f>
        <v>332.5</v>
      </c>
    </row>
    <row r="141" spans="1:13" s="274" customFormat="1" thickBot="1">
      <c r="A141" s="430" t="s">
        <v>68</v>
      </c>
      <c r="B141" s="431"/>
      <c r="C141" s="270"/>
      <c r="D141" s="295"/>
      <c r="E141" s="295"/>
      <c r="F141" s="295"/>
      <c r="G141" s="295"/>
      <c r="H141" s="295"/>
      <c r="I141" s="295"/>
      <c r="J141" s="295"/>
      <c r="K141" s="295"/>
      <c r="L141" s="295"/>
      <c r="M141" s="296"/>
    </row>
    <row r="142" spans="1:13" s="274" customFormat="1" thickBot="1">
      <c r="A142" s="282" t="s">
        <v>7</v>
      </c>
      <c r="B142" s="267" t="s">
        <v>5</v>
      </c>
      <c r="C142" s="157"/>
      <c r="D142" s="279"/>
      <c r="E142" s="279"/>
      <c r="F142" s="279"/>
      <c r="G142" s="279"/>
      <c r="H142" s="279"/>
      <c r="I142" s="279"/>
      <c r="J142" s="279"/>
      <c r="K142" s="279"/>
      <c r="L142" s="279"/>
      <c r="M142" s="297"/>
    </row>
    <row r="143" spans="1:13" s="274" customFormat="1" thickBot="1">
      <c r="A143" s="298"/>
      <c r="B143" s="263" t="s">
        <v>78</v>
      </c>
      <c r="C143" s="299" t="s">
        <v>65</v>
      </c>
      <c r="D143" s="300">
        <f>SUM(D21,D84)</f>
        <v>4</v>
      </c>
      <c r="E143" s="301">
        <f>SUM(E21,E85)</f>
        <v>2</v>
      </c>
      <c r="F143" s="302">
        <f>SUM(F21,F85)</f>
        <v>2</v>
      </c>
      <c r="G143" s="302">
        <f>SUM(G21,G84)</f>
        <v>2</v>
      </c>
      <c r="H143" s="302" t="s">
        <v>65</v>
      </c>
      <c r="I143" s="302" t="s">
        <v>65</v>
      </c>
      <c r="J143" s="303">
        <f>SUM(J21,J85)</f>
        <v>60</v>
      </c>
      <c r="K143" s="302">
        <f>SUM(K21,K84)</f>
        <v>0</v>
      </c>
      <c r="L143" s="302">
        <f>SUM(L21,L84)</f>
        <v>60</v>
      </c>
      <c r="M143" s="304">
        <f>SUM(M21,M84)</f>
        <v>0</v>
      </c>
    </row>
    <row r="144" spans="1:13" s="274" customFormat="1" thickBot="1">
      <c r="A144" s="305"/>
      <c r="B144" s="306" t="s">
        <v>161</v>
      </c>
      <c r="C144" s="307" t="s">
        <v>65</v>
      </c>
      <c r="D144" s="308">
        <v>0</v>
      </c>
      <c r="E144" s="309">
        <v>0</v>
      </c>
      <c r="F144" s="310">
        <v>0</v>
      </c>
      <c r="G144" s="310">
        <v>0</v>
      </c>
      <c r="H144" s="311" t="s">
        <v>65</v>
      </c>
      <c r="I144" s="311" t="s">
        <v>65</v>
      </c>
      <c r="J144" s="312">
        <v>0</v>
      </c>
      <c r="K144" s="310">
        <v>0</v>
      </c>
      <c r="L144" s="310">
        <v>0</v>
      </c>
      <c r="M144" s="268">
        <v>0</v>
      </c>
    </row>
    <row r="145" spans="1:13" s="274" customFormat="1" thickBot="1">
      <c r="A145" s="313"/>
      <c r="B145" s="263" t="s">
        <v>162</v>
      </c>
      <c r="C145" s="299" t="s">
        <v>65</v>
      </c>
      <c r="D145" s="300">
        <v>2</v>
      </c>
      <c r="E145" s="301">
        <v>1</v>
      </c>
      <c r="F145" s="302">
        <v>1</v>
      </c>
      <c r="G145" s="302">
        <v>2</v>
      </c>
      <c r="H145" s="302" t="s">
        <v>65</v>
      </c>
      <c r="I145" s="302" t="s">
        <v>65</v>
      </c>
      <c r="J145" s="303">
        <v>30</v>
      </c>
      <c r="K145" s="302">
        <v>0</v>
      </c>
      <c r="L145" s="302">
        <v>30</v>
      </c>
      <c r="M145" s="304">
        <v>0</v>
      </c>
    </row>
    <row r="146" spans="1:13" s="274" customFormat="1" thickBot="1">
      <c r="A146" s="314" t="s">
        <v>8</v>
      </c>
      <c r="B146" s="315" t="s">
        <v>6</v>
      </c>
      <c r="C146" s="316"/>
      <c r="D146" s="293"/>
      <c r="E146" s="293"/>
      <c r="F146" s="293"/>
      <c r="G146" s="316"/>
      <c r="H146" s="302"/>
      <c r="I146" s="302"/>
      <c r="J146" s="316"/>
      <c r="K146" s="316"/>
      <c r="L146" s="316"/>
      <c r="M146" s="317"/>
    </row>
    <row r="147" spans="1:13" s="274" customFormat="1" thickBot="1">
      <c r="A147" s="298"/>
      <c r="B147" s="263" t="s">
        <v>78</v>
      </c>
      <c r="C147" s="318" t="s">
        <v>65</v>
      </c>
      <c r="D147" s="300">
        <f>SUM(D29,D87)</f>
        <v>11.5</v>
      </c>
      <c r="E147" s="301">
        <f>SUM(E29,E87)</f>
        <v>4.5</v>
      </c>
      <c r="F147" s="302">
        <f>SUM(F29,F87)</f>
        <v>8</v>
      </c>
      <c r="G147" s="302">
        <v>0</v>
      </c>
      <c r="H147" s="302" t="s">
        <v>65</v>
      </c>
      <c r="I147" s="302" t="s">
        <v>65</v>
      </c>
      <c r="J147" s="303">
        <f>SUM(J29,J87)</f>
        <v>80</v>
      </c>
      <c r="K147" s="302">
        <f>SUM(K29,K87)</f>
        <v>40</v>
      </c>
      <c r="L147" s="302">
        <f>SUM(L29,L87)</f>
        <v>40</v>
      </c>
      <c r="M147" s="304">
        <f>SUM(M29,M87)</f>
        <v>32.5</v>
      </c>
    </row>
    <row r="148" spans="1:13" s="274" customFormat="1" thickBot="1">
      <c r="A148" s="298"/>
      <c r="B148" s="263" t="s">
        <v>161</v>
      </c>
      <c r="C148" s="299" t="s">
        <v>65</v>
      </c>
      <c r="D148" s="300">
        <v>0</v>
      </c>
      <c r="E148" s="301">
        <v>0</v>
      </c>
      <c r="F148" s="302">
        <v>0</v>
      </c>
      <c r="G148" s="302">
        <v>0</v>
      </c>
      <c r="H148" s="302" t="s">
        <v>65</v>
      </c>
      <c r="I148" s="302" t="s">
        <v>65</v>
      </c>
      <c r="J148" s="303">
        <v>0</v>
      </c>
      <c r="K148" s="302">
        <v>0</v>
      </c>
      <c r="L148" s="302">
        <v>0</v>
      </c>
      <c r="M148" s="304">
        <v>0</v>
      </c>
    </row>
    <row r="149" spans="1:13" s="274" customFormat="1" thickBot="1">
      <c r="A149" s="278"/>
      <c r="B149" s="264" t="s">
        <v>162</v>
      </c>
      <c r="C149" s="319" t="s">
        <v>65</v>
      </c>
      <c r="D149" s="308">
        <v>0</v>
      </c>
      <c r="E149" s="309">
        <v>0</v>
      </c>
      <c r="F149" s="310">
        <v>0</v>
      </c>
      <c r="G149" s="310">
        <v>0</v>
      </c>
      <c r="H149" s="310" t="s">
        <v>65</v>
      </c>
      <c r="I149" s="310" t="s">
        <v>65</v>
      </c>
      <c r="J149" s="312">
        <v>0</v>
      </c>
      <c r="K149" s="310">
        <v>0</v>
      </c>
      <c r="L149" s="310">
        <v>0</v>
      </c>
      <c r="M149" s="268">
        <v>0</v>
      </c>
    </row>
    <row r="150" spans="1:13" s="274" customFormat="1" thickBot="1">
      <c r="A150" s="314" t="s">
        <v>10</v>
      </c>
      <c r="B150" s="315" t="s">
        <v>9</v>
      </c>
      <c r="C150" s="316"/>
      <c r="D150" s="293"/>
      <c r="E150" s="293"/>
      <c r="F150" s="293"/>
      <c r="G150" s="316"/>
      <c r="H150" s="316"/>
      <c r="I150" s="316"/>
      <c r="J150" s="316"/>
      <c r="K150" s="316"/>
      <c r="L150" s="316"/>
      <c r="M150" s="317"/>
    </row>
    <row r="151" spans="1:13" s="274" customFormat="1" thickBot="1">
      <c r="A151" s="298"/>
      <c r="B151" s="263" t="s">
        <v>78</v>
      </c>
      <c r="C151" s="318" t="s">
        <v>65</v>
      </c>
      <c r="D151" s="320">
        <f>SUM(D42,D96)</f>
        <v>27</v>
      </c>
      <c r="E151" s="301">
        <f>SUM(E42,E96)</f>
        <v>13.5</v>
      </c>
      <c r="F151" s="302">
        <f>SUM(F42,F96)</f>
        <v>13.5</v>
      </c>
      <c r="G151" s="302">
        <v>0</v>
      </c>
      <c r="H151" s="321" t="s">
        <v>65</v>
      </c>
      <c r="I151" s="321" t="s">
        <v>65</v>
      </c>
      <c r="J151" s="322">
        <f>SUM(J42,J96)</f>
        <v>184</v>
      </c>
      <c r="K151" s="302">
        <f>SUM(K42,K96)</f>
        <v>136</v>
      </c>
      <c r="L151" s="302">
        <f>SUM(L42,L96)</f>
        <v>48</v>
      </c>
      <c r="M151" s="304">
        <f>SUM(M42,M96)</f>
        <v>153.5</v>
      </c>
    </row>
    <row r="152" spans="1:13" s="274" customFormat="1" thickBot="1">
      <c r="A152" s="298"/>
      <c r="B152" s="263" t="s">
        <v>161</v>
      </c>
      <c r="C152" s="299" t="s">
        <v>65</v>
      </c>
      <c r="D152" s="300">
        <v>0</v>
      </c>
      <c r="E152" s="301">
        <v>0</v>
      </c>
      <c r="F152" s="302">
        <v>0</v>
      </c>
      <c r="G152" s="302">
        <v>0</v>
      </c>
      <c r="H152" s="302" t="s">
        <v>65</v>
      </c>
      <c r="I152" s="302" t="s">
        <v>65</v>
      </c>
      <c r="J152" s="303">
        <v>0</v>
      </c>
      <c r="K152" s="302">
        <v>0</v>
      </c>
      <c r="L152" s="302">
        <v>0</v>
      </c>
      <c r="M152" s="304">
        <v>0</v>
      </c>
    </row>
    <row r="153" spans="1:13" s="274" customFormat="1" thickBot="1">
      <c r="A153" s="278"/>
      <c r="B153" s="264" t="s">
        <v>162</v>
      </c>
      <c r="C153" s="319" t="s">
        <v>65</v>
      </c>
      <c r="D153" s="308">
        <v>0</v>
      </c>
      <c r="E153" s="309">
        <v>0</v>
      </c>
      <c r="F153" s="310">
        <v>0</v>
      </c>
      <c r="G153" s="310">
        <v>0</v>
      </c>
      <c r="H153" s="310" t="s">
        <v>65</v>
      </c>
      <c r="I153" s="310" t="s">
        <v>65</v>
      </c>
      <c r="J153" s="312">
        <v>0</v>
      </c>
      <c r="K153" s="310">
        <v>0</v>
      </c>
      <c r="L153" s="310">
        <v>0</v>
      </c>
      <c r="M153" s="268">
        <v>0</v>
      </c>
    </row>
    <row r="154" spans="1:13" s="274" customFormat="1" thickBot="1">
      <c r="A154" s="314" t="s">
        <v>11</v>
      </c>
      <c r="B154" s="315" t="s">
        <v>12</v>
      </c>
      <c r="C154" s="316"/>
      <c r="D154" s="293"/>
      <c r="E154" s="293"/>
      <c r="F154" s="293"/>
      <c r="G154" s="316"/>
      <c r="H154" s="316"/>
      <c r="I154" s="316"/>
      <c r="J154" s="316"/>
      <c r="K154" s="316"/>
      <c r="L154" s="316"/>
      <c r="M154" s="317"/>
    </row>
    <row r="155" spans="1:13" s="274" customFormat="1" thickBot="1">
      <c r="A155" s="298"/>
      <c r="B155" s="263" t="s">
        <v>78</v>
      </c>
      <c r="C155" s="318" t="s">
        <v>65</v>
      </c>
      <c r="D155" s="320">
        <f>SUM(D51,D106)</f>
        <v>29</v>
      </c>
      <c r="E155" s="323">
        <f>SUM(E51,E106)</f>
        <v>14.5</v>
      </c>
      <c r="F155" s="321">
        <f>SUM(F51,F106)</f>
        <v>14.5</v>
      </c>
      <c r="G155" s="321">
        <v>0</v>
      </c>
      <c r="H155" s="321" t="s">
        <v>65</v>
      </c>
      <c r="I155" s="321" t="s">
        <v>65</v>
      </c>
      <c r="J155" s="303">
        <f>SUM(J51,J106)</f>
        <v>284</v>
      </c>
      <c r="K155" s="302">
        <f>SUM(K51,K106)</f>
        <v>146</v>
      </c>
      <c r="L155" s="302">
        <f>SUM(L51,L106)</f>
        <v>138</v>
      </c>
      <c r="M155" s="304">
        <f>SUM(M51,M106)</f>
        <v>78.5</v>
      </c>
    </row>
    <row r="156" spans="1:13" s="274" customFormat="1" thickBot="1">
      <c r="A156" s="298"/>
      <c r="B156" s="263" t="s">
        <v>161</v>
      </c>
      <c r="C156" s="299" t="s">
        <v>65</v>
      </c>
      <c r="D156" s="300">
        <v>0</v>
      </c>
      <c r="E156" s="301">
        <v>0</v>
      </c>
      <c r="F156" s="302">
        <v>0</v>
      </c>
      <c r="G156" s="302">
        <v>0</v>
      </c>
      <c r="H156" s="302" t="s">
        <v>65</v>
      </c>
      <c r="I156" s="302" t="s">
        <v>65</v>
      </c>
      <c r="J156" s="303">
        <v>0</v>
      </c>
      <c r="K156" s="302">
        <v>0</v>
      </c>
      <c r="L156" s="302">
        <v>0</v>
      </c>
      <c r="M156" s="304">
        <v>0</v>
      </c>
    </row>
    <row r="157" spans="1:13" s="274" customFormat="1" thickBot="1">
      <c r="A157" s="278"/>
      <c r="B157" s="264" t="s">
        <v>162</v>
      </c>
      <c r="C157" s="319" t="s">
        <v>65</v>
      </c>
      <c r="D157" s="308">
        <v>0</v>
      </c>
      <c r="E157" s="309">
        <v>0</v>
      </c>
      <c r="F157" s="310">
        <v>0</v>
      </c>
      <c r="G157" s="310">
        <v>0</v>
      </c>
      <c r="H157" s="310" t="s">
        <v>65</v>
      </c>
      <c r="I157" s="310" t="s">
        <v>65</v>
      </c>
      <c r="J157" s="312">
        <v>0</v>
      </c>
      <c r="K157" s="310">
        <v>0</v>
      </c>
      <c r="L157" s="310">
        <v>0</v>
      </c>
      <c r="M157" s="268">
        <v>0</v>
      </c>
    </row>
    <row r="158" spans="1:13" s="274" customFormat="1" thickBot="1">
      <c r="A158" s="314" t="s">
        <v>60</v>
      </c>
      <c r="B158" s="315" t="s">
        <v>13</v>
      </c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7"/>
    </row>
    <row r="159" spans="1:13" s="274" customFormat="1" thickBot="1">
      <c r="A159" s="286"/>
      <c r="B159" s="263" t="s">
        <v>78</v>
      </c>
      <c r="C159" s="318" t="s">
        <v>65</v>
      </c>
      <c r="D159" s="320">
        <f t="shared" ref="D159:G161" si="0">SUM(D60,D120)</f>
        <v>44</v>
      </c>
      <c r="E159" s="323">
        <f t="shared" si="0"/>
        <v>12</v>
      </c>
      <c r="F159" s="321">
        <f t="shared" si="0"/>
        <v>32</v>
      </c>
      <c r="G159" s="321">
        <f t="shared" si="0"/>
        <v>8</v>
      </c>
      <c r="H159" s="321" t="s">
        <v>65</v>
      </c>
      <c r="I159" s="321" t="s">
        <v>65</v>
      </c>
      <c r="J159" s="303">
        <f t="shared" ref="J159:M160" si="1">SUM(J60,J120)</f>
        <v>232</v>
      </c>
      <c r="K159" s="302">
        <f t="shared" si="1"/>
        <v>80</v>
      </c>
      <c r="L159" s="302">
        <f t="shared" si="1"/>
        <v>152</v>
      </c>
      <c r="M159" s="304">
        <f t="shared" si="1"/>
        <v>68</v>
      </c>
    </row>
    <row r="160" spans="1:13" s="274" customFormat="1" thickBot="1">
      <c r="A160" s="278"/>
      <c r="B160" s="306" t="s">
        <v>161</v>
      </c>
      <c r="C160" s="307" t="s">
        <v>65</v>
      </c>
      <c r="D160" s="308">
        <f t="shared" si="0"/>
        <v>8</v>
      </c>
      <c r="E160" s="309">
        <f t="shared" si="0"/>
        <v>4</v>
      </c>
      <c r="F160" s="310">
        <f t="shared" si="0"/>
        <v>4</v>
      </c>
      <c r="G160" s="310">
        <f t="shared" si="0"/>
        <v>8</v>
      </c>
      <c r="H160" s="311" t="s">
        <v>65</v>
      </c>
      <c r="I160" s="311" t="s">
        <v>65</v>
      </c>
      <c r="J160" s="312">
        <f t="shared" si="1"/>
        <v>72</v>
      </c>
      <c r="K160" s="310">
        <f t="shared" si="1"/>
        <v>0</v>
      </c>
      <c r="L160" s="310">
        <f t="shared" si="1"/>
        <v>72</v>
      </c>
      <c r="M160" s="268">
        <f t="shared" si="1"/>
        <v>28</v>
      </c>
    </row>
    <row r="161" spans="1:16" s="274" customFormat="1" thickBot="1">
      <c r="A161" s="298"/>
      <c r="B161" s="263" t="s">
        <v>162</v>
      </c>
      <c r="C161" s="299" t="s">
        <v>65</v>
      </c>
      <c r="D161" s="300">
        <f t="shared" si="0"/>
        <v>42</v>
      </c>
      <c r="E161" s="301">
        <f t="shared" si="0"/>
        <v>11</v>
      </c>
      <c r="F161" s="302">
        <f t="shared" si="0"/>
        <v>31</v>
      </c>
      <c r="G161" s="302">
        <f t="shared" si="0"/>
        <v>8</v>
      </c>
      <c r="H161" s="302" t="s">
        <v>65</v>
      </c>
      <c r="I161" s="302" t="s">
        <v>65</v>
      </c>
      <c r="J161" s="303">
        <f>SUM(J62,J122)</f>
        <v>212</v>
      </c>
      <c r="K161" s="302">
        <f>SUM(K62,K122)</f>
        <v>70</v>
      </c>
      <c r="L161" s="302">
        <f>SUM(L62,L122)</f>
        <v>142</v>
      </c>
      <c r="M161" s="304">
        <f>SUM(M62,M9+M122)</f>
        <v>63</v>
      </c>
    </row>
    <row r="162" spans="1:16" s="274" customFormat="1" thickBot="1">
      <c r="A162" s="324" t="s">
        <v>61</v>
      </c>
      <c r="B162" s="270" t="s">
        <v>66</v>
      </c>
      <c r="C162" s="295"/>
      <c r="D162" s="295"/>
      <c r="E162" s="295"/>
      <c r="F162" s="295"/>
      <c r="G162" s="295"/>
      <c r="H162" s="295"/>
      <c r="I162" s="295"/>
      <c r="J162" s="295"/>
      <c r="K162" s="279"/>
      <c r="L162" s="279"/>
      <c r="M162" s="297"/>
    </row>
    <row r="163" spans="1:16" s="274" customFormat="1" thickBot="1">
      <c r="A163" s="325">
        <v>1</v>
      </c>
      <c r="B163" s="326" t="s">
        <v>34</v>
      </c>
      <c r="C163" s="318" t="s">
        <v>65</v>
      </c>
      <c r="D163" s="327">
        <v>0.25</v>
      </c>
      <c r="E163" s="328">
        <v>0.25</v>
      </c>
      <c r="F163" s="329">
        <v>0</v>
      </c>
      <c r="G163" s="329">
        <v>0</v>
      </c>
      <c r="H163" s="321" t="s">
        <v>65</v>
      </c>
      <c r="I163" s="321" t="s">
        <v>65</v>
      </c>
      <c r="J163" s="330">
        <v>2</v>
      </c>
      <c r="K163" s="331">
        <v>2</v>
      </c>
      <c r="L163" s="331">
        <v>0</v>
      </c>
      <c r="M163" s="332">
        <v>0</v>
      </c>
    </row>
    <row r="164" spans="1:16" s="274" customFormat="1" thickBot="1">
      <c r="A164" s="333">
        <v>2</v>
      </c>
      <c r="B164" s="334" t="s">
        <v>76</v>
      </c>
      <c r="C164" s="299" t="s">
        <v>65</v>
      </c>
      <c r="D164" s="335">
        <v>0.25</v>
      </c>
      <c r="E164" s="336">
        <v>0.25</v>
      </c>
      <c r="F164" s="337">
        <v>0</v>
      </c>
      <c r="G164" s="337">
        <v>0</v>
      </c>
      <c r="H164" s="302" t="s">
        <v>65</v>
      </c>
      <c r="I164" s="302" t="s">
        <v>65</v>
      </c>
      <c r="J164" s="338">
        <v>2</v>
      </c>
      <c r="K164" s="337">
        <v>2</v>
      </c>
      <c r="L164" s="337">
        <v>0</v>
      </c>
      <c r="M164" s="339">
        <v>0</v>
      </c>
    </row>
    <row r="165" spans="1:16" s="274" customFormat="1" thickBot="1">
      <c r="A165" s="333">
        <v>3</v>
      </c>
      <c r="B165" s="334" t="s">
        <v>35</v>
      </c>
      <c r="C165" s="299" t="s">
        <v>65</v>
      </c>
      <c r="D165" s="335">
        <v>0.5</v>
      </c>
      <c r="E165" s="336">
        <v>0.5</v>
      </c>
      <c r="F165" s="337">
        <v>0</v>
      </c>
      <c r="G165" s="337">
        <v>0</v>
      </c>
      <c r="H165" s="302" t="s">
        <v>65</v>
      </c>
      <c r="I165" s="302" t="s">
        <v>65</v>
      </c>
      <c r="J165" s="338">
        <v>4</v>
      </c>
      <c r="K165" s="337">
        <v>4</v>
      </c>
      <c r="L165" s="337">
        <v>0</v>
      </c>
      <c r="M165" s="339">
        <v>0</v>
      </c>
    </row>
    <row r="166" spans="1:16" s="274" customFormat="1" thickBot="1">
      <c r="A166" s="340">
        <v>4</v>
      </c>
      <c r="B166" s="341" t="s">
        <v>36</v>
      </c>
      <c r="C166" s="299" t="s">
        <v>65</v>
      </c>
      <c r="D166" s="342">
        <v>0.5</v>
      </c>
      <c r="E166" s="343">
        <v>0.5</v>
      </c>
      <c r="F166" s="344">
        <v>0</v>
      </c>
      <c r="G166" s="344">
        <v>0</v>
      </c>
      <c r="H166" s="302" t="s">
        <v>65</v>
      </c>
      <c r="I166" s="302" t="s">
        <v>65</v>
      </c>
      <c r="J166" s="345">
        <v>4</v>
      </c>
      <c r="K166" s="344">
        <v>4</v>
      </c>
      <c r="L166" s="344">
        <v>0</v>
      </c>
      <c r="M166" s="346">
        <v>0</v>
      </c>
    </row>
    <row r="167" spans="1:16" s="264" customFormat="1" thickBot="1">
      <c r="A167" s="347" t="s">
        <v>62</v>
      </c>
      <c r="B167" s="244"/>
      <c r="C167" s="318"/>
      <c r="D167" s="318">
        <v>3</v>
      </c>
      <c r="E167" s="318">
        <v>0</v>
      </c>
      <c r="F167" s="318">
        <v>3</v>
      </c>
      <c r="G167" s="318">
        <v>3</v>
      </c>
      <c r="H167" s="318" t="s">
        <v>65</v>
      </c>
      <c r="I167" s="318" t="s">
        <v>65</v>
      </c>
      <c r="J167" s="318">
        <v>160</v>
      </c>
      <c r="K167" s="318">
        <v>0</v>
      </c>
      <c r="L167" s="318">
        <v>0</v>
      </c>
      <c r="M167" s="318">
        <v>160</v>
      </c>
    </row>
    <row r="168" spans="1:16" s="204" customFormat="1">
      <c r="C168" s="77"/>
    </row>
    <row r="169" spans="1:16" s="204" customFormat="1" ht="13.5" thickBot="1">
      <c r="A169" s="205"/>
      <c r="B169" s="205"/>
      <c r="C169" s="77"/>
    </row>
    <row r="170" spans="1:16" s="274" customFormat="1" ht="12">
      <c r="A170" s="277" t="s">
        <v>7</v>
      </c>
      <c r="B170" s="348" t="s">
        <v>38</v>
      </c>
      <c r="C170" s="349"/>
      <c r="D170" s="428" t="s">
        <v>33</v>
      </c>
      <c r="E170" s="429"/>
      <c r="F170" s="428" t="s">
        <v>56</v>
      </c>
      <c r="G170" s="429"/>
      <c r="H170" s="267"/>
      <c r="I170" s="350" t="s">
        <v>8</v>
      </c>
      <c r="J170" s="265" t="s">
        <v>25</v>
      </c>
      <c r="K170" s="266"/>
      <c r="L170" s="266"/>
      <c r="M170" s="351"/>
      <c r="N170" s="269"/>
      <c r="O170" s="269"/>
      <c r="P170" s="269"/>
    </row>
    <row r="171" spans="1:16" s="274" customFormat="1" ht="12">
      <c r="A171" s="352"/>
      <c r="B171" s="157" t="s">
        <v>37</v>
      </c>
      <c r="C171" s="279"/>
      <c r="D171" s="282" t="s">
        <v>39</v>
      </c>
      <c r="E171" s="281" t="s">
        <v>55</v>
      </c>
      <c r="F171" s="353" t="s">
        <v>39</v>
      </c>
      <c r="G171" s="354" t="s">
        <v>55</v>
      </c>
      <c r="H171" s="157"/>
      <c r="I171" s="278"/>
      <c r="J171" s="355" t="s">
        <v>28</v>
      </c>
      <c r="K171" s="157"/>
      <c r="L171" s="157"/>
      <c r="M171" s="268" t="s">
        <v>55</v>
      </c>
      <c r="O171" s="269"/>
      <c r="P171" s="269"/>
    </row>
    <row r="172" spans="1:16" s="274" customFormat="1" thickBot="1">
      <c r="A172" s="244"/>
      <c r="B172" s="151" t="s">
        <v>70</v>
      </c>
      <c r="C172" s="295"/>
      <c r="D172" s="282"/>
      <c r="E172" s="284"/>
      <c r="F172" s="278"/>
      <c r="G172" s="284"/>
      <c r="H172" s="157"/>
      <c r="I172" s="278"/>
      <c r="J172" s="271" t="s">
        <v>24</v>
      </c>
      <c r="K172" s="157"/>
      <c r="L172" s="157"/>
      <c r="M172" s="284"/>
      <c r="O172" s="269"/>
      <c r="P172" s="269"/>
    </row>
    <row r="173" spans="1:16" s="274" customFormat="1" thickBot="1">
      <c r="A173" s="244"/>
      <c r="B173" s="378" t="s">
        <v>71</v>
      </c>
      <c r="C173" s="316"/>
      <c r="D173" s="356">
        <f>SUM(D140)</f>
        <v>120</v>
      </c>
      <c r="E173" s="304">
        <v>100</v>
      </c>
      <c r="F173" s="357">
        <v>3000</v>
      </c>
      <c r="G173" s="304">
        <v>100</v>
      </c>
      <c r="H173" s="157"/>
      <c r="I173" s="426" t="s">
        <v>57</v>
      </c>
      <c r="J173" s="427"/>
      <c r="K173" s="427"/>
      <c r="L173" s="427"/>
      <c r="M173" s="334"/>
    </row>
    <row r="174" spans="1:16" s="274" customFormat="1" ht="12">
      <c r="A174" s="264">
        <v>1</v>
      </c>
      <c r="B174" s="157" t="s">
        <v>21</v>
      </c>
      <c r="C174" s="279"/>
      <c r="D174" s="280"/>
      <c r="E174" s="268"/>
      <c r="F174" s="280" t="s">
        <v>149</v>
      </c>
      <c r="G174" s="268"/>
      <c r="H174" s="157"/>
      <c r="I174" s="358">
        <v>1</v>
      </c>
      <c r="J174" s="157" t="s">
        <v>106</v>
      </c>
      <c r="K174" s="157"/>
      <c r="L174" s="157"/>
      <c r="M174" s="284">
        <v>100</v>
      </c>
    </row>
    <row r="175" spans="1:16" s="274" customFormat="1" ht="12">
      <c r="A175" s="359"/>
      <c r="B175" s="379" t="s">
        <v>84</v>
      </c>
      <c r="C175" s="380"/>
      <c r="D175" s="360">
        <f>SUM(E140)</f>
        <v>48</v>
      </c>
      <c r="E175" s="361">
        <v>54.58</v>
      </c>
      <c r="F175" s="360">
        <f>SUM(J140,M140)</f>
        <v>1184.5</v>
      </c>
      <c r="G175" s="362">
        <v>54.06</v>
      </c>
      <c r="H175" s="157"/>
      <c r="I175" s="283"/>
      <c r="J175" s="157"/>
      <c r="K175" s="157"/>
      <c r="L175" s="157"/>
      <c r="M175" s="284"/>
    </row>
    <row r="176" spans="1:16" s="274" customFormat="1" ht="12">
      <c r="A176" s="363">
        <v>2</v>
      </c>
      <c r="B176" s="381" t="s">
        <v>19</v>
      </c>
      <c r="C176" s="382"/>
      <c r="D176" s="338">
        <f>SUM(D147)</f>
        <v>11.5</v>
      </c>
      <c r="E176" s="339">
        <v>9.16</v>
      </c>
      <c r="F176" s="338">
        <f>SUM(J147)</f>
        <v>80</v>
      </c>
      <c r="G176" s="339">
        <v>4</v>
      </c>
      <c r="H176" s="157"/>
      <c r="I176" s="283" t="s">
        <v>40</v>
      </c>
      <c r="J176" s="157"/>
      <c r="K176" s="157"/>
      <c r="L176" s="157"/>
      <c r="M176" s="284"/>
    </row>
    <row r="177" spans="1:13" s="274" customFormat="1" ht="12">
      <c r="A177" s="364">
        <v>3</v>
      </c>
      <c r="B177" s="383" t="s">
        <v>22</v>
      </c>
      <c r="C177" s="384"/>
      <c r="D177" s="365"/>
      <c r="E177" s="281"/>
      <c r="F177" s="365"/>
      <c r="G177" s="281"/>
      <c r="H177" s="157"/>
      <c r="I177" s="283"/>
      <c r="J177" s="422"/>
      <c r="K177" s="423"/>
      <c r="L177" s="423"/>
      <c r="M177" s="284"/>
    </row>
    <row r="178" spans="1:13" s="274" customFormat="1" ht="24">
      <c r="A178" s="359"/>
      <c r="B178" s="385" t="s">
        <v>113</v>
      </c>
      <c r="C178" s="386"/>
      <c r="D178" s="360">
        <f>SUM(G140)</f>
        <v>13</v>
      </c>
      <c r="E178" s="362">
        <v>10.83</v>
      </c>
      <c r="F178" s="360">
        <f>SUM(J144,J148,J152,J156,J160)</f>
        <v>72</v>
      </c>
      <c r="G178" s="361">
        <v>4</v>
      </c>
      <c r="H178" s="157"/>
      <c r="I178" s="283"/>
      <c r="J178" s="422"/>
      <c r="K178" s="423"/>
      <c r="L178" s="423"/>
      <c r="M178" s="284"/>
    </row>
    <row r="179" spans="1:13" s="274" customFormat="1" ht="12">
      <c r="A179" s="364">
        <v>4</v>
      </c>
      <c r="B179" s="383" t="s">
        <v>23</v>
      </c>
      <c r="C179" s="384"/>
      <c r="D179" s="365"/>
      <c r="E179" s="281"/>
      <c r="F179" s="365"/>
      <c r="G179" s="281"/>
      <c r="H179" s="157"/>
      <c r="I179" s="283"/>
      <c r="J179" s="422"/>
      <c r="K179" s="423"/>
      <c r="L179" s="423"/>
      <c r="M179" s="284"/>
    </row>
    <row r="180" spans="1:13" s="274" customFormat="1" ht="12">
      <c r="A180" s="359"/>
      <c r="B180" s="379" t="s">
        <v>20</v>
      </c>
      <c r="C180" s="380"/>
      <c r="D180" s="360"/>
      <c r="E180" s="361"/>
      <c r="F180" s="360"/>
      <c r="G180" s="361"/>
      <c r="H180" s="157"/>
      <c r="I180" s="283"/>
      <c r="J180" s="422"/>
      <c r="K180" s="423"/>
      <c r="L180" s="423"/>
      <c r="M180" s="284"/>
    </row>
    <row r="181" spans="1:13" s="274" customFormat="1" ht="24">
      <c r="A181" s="363">
        <v>5</v>
      </c>
      <c r="B181" s="387" t="s">
        <v>83</v>
      </c>
      <c r="C181" s="388"/>
      <c r="D181" s="338">
        <f>SUM(D145,D149,D153,D157,D161)</f>
        <v>44</v>
      </c>
      <c r="E181" s="339">
        <v>36.659999999999997</v>
      </c>
      <c r="F181" s="338">
        <f>SUM(J145,J149,J153,J157,J161)</f>
        <v>242</v>
      </c>
      <c r="G181" s="339">
        <v>12</v>
      </c>
      <c r="H181" s="157"/>
      <c r="I181" s="283"/>
      <c r="J181" s="422"/>
      <c r="K181" s="423"/>
      <c r="L181" s="423"/>
      <c r="M181" s="284"/>
    </row>
    <row r="182" spans="1:13" s="274" customFormat="1" ht="12">
      <c r="A182" s="366">
        <v>6</v>
      </c>
      <c r="B182" s="381" t="s">
        <v>59</v>
      </c>
      <c r="C182" s="382"/>
      <c r="D182" s="338">
        <v>3</v>
      </c>
      <c r="E182" s="367">
        <v>2.5</v>
      </c>
      <c r="F182" s="338">
        <v>160</v>
      </c>
      <c r="G182" s="339">
        <v>5.3</v>
      </c>
      <c r="I182" s="325"/>
      <c r="J182" s="424"/>
      <c r="K182" s="425"/>
      <c r="L182" s="425"/>
      <c r="M182" s="326"/>
    </row>
    <row r="183" spans="1:13" s="274" customFormat="1" ht="14.25" customHeight="1" thickBot="1">
      <c r="A183" s="368">
        <v>7</v>
      </c>
      <c r="B183" s="383" t="s">
        <v>58</v>
      </c>
      <c r="C183" s="384"/>
      <c r="D183" s="280">
        <v>0</v>
      </c>
      <c r="E183" s="268">
        <v>0</v>
      </c>
      <c r="F183" s="280">
        <v>0</v>
      </c>
      <c r="G183" s="268">
        <v>0</v>
      </c>
      <c r="I183" s="420" t="s">
        <v>69</v>
      </c>
      <c r="J183" s="421"/>
      <c r="K183" s="421"/>
      <c r="L183" s="421"/>
      <c r="M183" s="287">
        <v>100</v>
      </c>
    </row>
    <row r="184" spans="1:13" s="274" customFormat="1" ht="12">
      <c r="A184" s="366">
        <v>8</v>
      </c>
      <c r="B184" s="416" t="s">
        <v>158</v>
      </c>
      <c r="C184" s="416"/>
      <c r="D184" s="335">
        <v>2</v>
      </c>
      <c r="E184" s="339">
        <v>1.66</v>
      </c>
      <c r="F184" s="335">
        <v>30</v>
      </c>
      <c r="G184" s="339">
        <v>1</v>
      </c>
    </row>
    <row r="185" spans="1:13" s="274" customFormat="1" ht="24" customHeight="1" thickBot="1">
      <c r="A185" s="369">
        <v>9</v>
      </c>
      <c r="B185" s="394" t="s">
        <v>159</v>
      </c>
      <c r="C185" s="394"/>
      <c r="D185" s="370">
        <v>0</v>
      </c>
      <c r="E185" s="371">
        <v>0</v>
      </c>
      <c r="F185" s="370">
        <v>0</v>
      </c>
      <c r="G185" s="371">
        <v>0</v>
      </c>
    </row>
    <row r="186" spans="1:13" s="134" customFormat="1">
      <c r="A186" s="204"/>
      <c r="B186" s="273"/>
      <c r="C186" s="273"/>
      <c r="D186" s="273"/>
      <c r="E186" s="273"/>
      <c r="F186" s="273"/>
      <c r="G186" s="273"/>
      <c r="H186" s="204"/>
      <c r="I186" s="204"/>
      <c r="J186" s="204"/>
      <c r="K186" s="204"/>
      <c r="L186" s="204"/>
      <c r="M186" s="204"/>
    </row>
    <row r="187" spans="1:13" s="134" customFormat="1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</row>
    <row r="188" spans="1:13" s="134" customFormat="1" ht="15.75">
      <c r="A188" s="204"/>
      <c r="B188" s="395" t="s">
        <v>152</v>
      </c>
      <c r="C188" s="396"/>
      <c r="D188" s="396"/>
      <c r="E188" s="396"/>
      <c r="F188" s="396"/>
      <c r="G188" s="396"/>
      <c r="H188" s="396"/>
      <c r="I188" s="396"/>
      <c r="J188" s="396"/>
      <c r="K188" s="396"/>
      <c r="L188" s="396"/>
      <c r="M188" s="396"/>
    </row>
    <row r="189" spans="1:13" s="134" customFormat="1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</row>
    <row r="190" spans="1:13" s="274" customFormat="1" ht="12">
      <c r="B190" s="269" t="s">
        <v>150</v>
      </c>
    </row>
    <row r="191" spans="1:13" s="274" customFormat="1" ht="12">
      <c r="B191" s="274" t="s">
        <v>147</v>
      </c>
    </row>
    <row r="192" spans="1:13" s="274" customFormat="1" ht="12">
      <c r="B192" s="389" t="s">
        <v>128</v>
      </c>
      <c r="C192" s="390" t="s">
        <v>8</v>
      </c>
      <c r="D192" s="391">
        <v>2</v>
      </c>
      <c r="E192" s="391">
        <v>1.5</v>
      </c>
      <c r="F192" s="391">
        <v>0.5</v>
      </c>
      <c r="G192" s="391">
        <v>0</v>
      </c>
      <c r="H192" s="392" t="s">
        <v>86</v>
      </c>
      <c r="I192" s="392" t="s">
        <v>89</v>
      </c>
      <c r="J192" s="389">
        <v>30</v>
      </c>
      <c r="K192" s="389">
        <v>15</v>
      </c>
      <c r="L192" s="389">
        <v>15</v>
      </c>
      <c r="M192" s="389">
        <v>7.5</v>
      </c>
    </row>
    <row r="193" spans="1:13" s="274" customFormat="1" ht="12">
      <c r="B193" s="389" t="s">
        <v>95</v>
      </c>
      <c r="C193" s="392" t="s">
        <v>11</v>
      </c>
      <c r="D193" s="391">
        <v>2</v>
      </c>
      <c r="E193" s="391">
        <v>1.5</v>
      </c>
      <c r="F193" s="391">
        <v>0.5</v>
      </c>
      <c r="G193" s="391">
        <v>0</v>
      </c>
      <c r="H193" s="392" t="s">
        <v>86</v>
      </c>
      <c r="I193" s="392" t="s">
        <v>100</v>
      </c>
      <c r="J193" s="389">
        <v>30</v>
      </c>
      <c r="K193" s="389">
        <v>15</v>
      </c>
      <c r="L193" s="389">
        <v>15</v>
      </c>
      <c r="M193" s="389">
        <v>7.5</v>
      </c>
    </row>
    <row r="194" spans="1:13" s="274" customFormat="1" ht="12">
      <c r="B194" s="285" t="s">
        <v>160</v>
      </c>
    </row>
    <row r="195" spans="1:13" s="274" customFormat="1" ht="12">
      <c r="B195" s="389" t="s">
        <v>102</v>
      </c>
      <c r="C195" s="392" t="s">
        <v>10</v>
      </c>
      <c r="D195" s="391">
        <v>2</v>
      </c>
      <c r="E195" s="391">
        <v>1.5</v>
      </c>
      <c r="F195" s="391">
        <v>0.5</v>
      </c>
      <c r="G195" s="391">
        <v>0</v>
      </c>
      <c r="H195" s="392" t="s">
        <v>86</v>
      </c>
      <c r="I195" s="392" t="s">
        <v>100</v>
      </c>
      <c r="J195" s="389">
        <v>30</v>
      </c>
      <c r="K195" s="389">
        <v>15</v>
      </c>
      <c r="L195" s="389">
        <v>15</v>
      </c>
      <c r="M195" s="389">
        <v>7.5</v>
      </c>
    </row>
    <row r="196" spans="1:13" s="274" customFormat="1" ht="12">
      <c r="B196" s="389" t="s">
        <v>134</v>
      </c>
      <c r="C196" s="392" t="s">
        <v>10</v>
      </c>
      <c r="D196" s="389">
        <v>2</v>
      </c>
      <c r="E196" s="389">
        <v>1.5</v>
      </c>
      <c r="F196" s="389">
        <v>0.5</v>
      </c>
      <c r="G196" s="389">
        <v>0</v>
      </c>
      <c r="H196" s="392" t="s">
        <v>86</v>
      </c>
      <c r="I196" s="392" t="s">
        <v>100</v>
      </c>
      <c r="J196" s="389">
        <v>30</v>
      </c>
      <c r="K196" s="389">
        <v>15</v>
      </c>
      <c r="L196" s="389">
        <v>15</v>
      </c>
      <c r="M196" s="389">
        <v>7.5</v>
      </c>
    </row>
    <row r="197" spans="1:13" s="274" customFormat="1" ht="24">
      <c r="B197" s="393" t="s">
        <v>101</v>
      </c>
      <c r="C197" s="392" t="s">
        <v>11</v>
      </c>
      <c r="D197" s="391">
        <v>2</v>
      </c>
      <c r="E197" s="391">
        <v>1.5</v>
      </c>
      <c r="F197" s="391">
        <v>0.5</v>
      </c>
      <c r="G197" s="391">
        <v>0</v>
      </c>
      <c r="H197" s="392" t="s">
        <v>86</v>
      </c>
      <c r="I197" s="392" t="s">
        <v>100</v>
      </c>
      <c r="J197" s="389">
        <v>30</v>
      </c>
      <c r="K197" s="389">
        <v>15</v>
      </c>
      <c r="L197" s="389">
        <v>15</v>
      </c>
      <c r="M197" s="389">
        <v>7.5</v>
      </c>
    </row>
    <row r="198" spans="1:13" s="274" customFormat="1" ht="24">
      <c r="B198" s="393" t="s">
        <v>135</v>
      </c>
      <c r="C198" s="392" t="s">
        <v>11</v>
      </c>
      <c r="D198" s="389">
        <v>2</v>
      </c>
      <c r="E198" s="389">
        <v>1.5</v>
      </c>
      <c r="F198" s="389">
        <v>0.5</v>
      </c>
      <c r="G198" s="389">
        <v>0</v>
      </c>
      <c r="H198" s="392" t="s">
        <v>86</v>
      </c>
      <c r="I198" s="392" t="s">
        <v>100</v>
      </c>
      <c r="J198" s="389">
        <v>30</v>
      </c>
      <c r="K198" s="389">
        <v>15</v>
      </c>
      <c r="L198" s="389">
        <v>15</v>
      </c>
      <c r="M198" s="389">
        <v>7.5</v>
      </c>
    </row>
    <row r="199" spans="1:13" s="274" customFormat="1" ht="24">
      <c r="B199" s="393" t="s">
        <v>103</v>
      </c>
      <c r="C199" s="392" t="s">
        <v>11</v>
      </c>
      <c r="D199" s="389">
        <v>2</v>
      </c>
      <c r="E199" s="389">
        <v>1.5</v>
      </c>
      <c r="F199" s="389">
        <v>0.5</v>
      </c>
      <c r="G199" s="389">
        <v>0</v>
      </c>
      <c r="H199" s="392" t="s">
        <v>86</v>
      </c>
      <c r="I199" s="392" t="s">
        <v>100</v>
      </c>
      <c r="J199" s="389">
        <v>30</v>
      </c>
      <c r="K199" s="389">
        <v>15</v>
      </c>
      <c r="L199" s="389">
        <v>15</v>
      </c>
      <c r="M199" s="389">
        <v>7.5</v>
      </c>
    </row>
    <row r="200" spans="1:13" s="274" customFormat="1" ht="12">
      <c r="B200" s="393" t="s">
        <v>153</v>
      </c>
      <c r="C200" s="392" t="s">
        <v>11</v>
      </c>
      <c r="D200" s="389">
        <v>2</v>
      </c>
      <c r="E200" s="389">
        <v>1.5</v>
      </c>
      <c r="F200" s="389">
        <v>0.5</v>
      </c>
      <c r="G200" s="389">
        <v>0</v>
      </c>
      <c r="H200" s="392" t="s">
        <v>86</v>
      </c>
      <c r="I200" s="392" t="s">
        <v>100</v>
      </c>
      <c r="J200" s="389">
        <v>30</v>
      </c>
      <c r="K200" s="389">
        <v>15</v>
      </c>
      <c r="L200" s="389">
        <v>15</v>
      </c>
      <c r="M200" s="389">
        <v>7.5</v>
      </c>
    </row>
    <row r="201" spans="1:13" s="134" customFormat="1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</row>
    <row r="202" spans="1:13" s="134" customFormat="1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</row>
    <row r="203" spans="1:13" s="134" customFormat="1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</row>
    <row r="204" spans="1:13" s="134" customFormat="1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</row>
    <row r="205" spans="1:13" s="134" customFormat="1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</row>
    <row r="206" spans="1:13" s="134" customFormat="1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</row>
    <row r="207" spans="1:13" s="134" customFormat="1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</row>
    <row r="208" spans="1:13" s="134" customFormat="1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</row>
    <row r="209" spans="1:13" s="134" customFormat="1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</row>
    <row r="210" spans="1:13" s="134" customFormat="1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</row>
    <row r="211" spans="1:13" s="134" customFormat="1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</row>
    <row r="212" spans="1:13" s="134" customFormat="1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</row>
    <row r="213" spans="1:13" s="134" customFormat="1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</row>
    <row r="214" spans="1:13" s="134" customFormat="1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</row>
    <row r="215" spans="1:13" s="134" customFormat="1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</row>
    <row r="216" spans="1:13" s="134" customFormat="1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</row>
    <row r="217" spans="1:13" s="134" customFormat="1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</row>
    <row r="218" spans="1:13" s="134" customFormat="1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</row>
    <row r="219" spans="1:13" s="134" customFormat="1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</row>
    <row r="220" spans="1:13" s="134" customFormat="1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</row>
    <row r="221" spans="1:13" s="134" customFormat="1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</row>
    <row r="222" spans="1:13" s="134" customFormat="1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</row>
    <row r="223" spans="1:13" s="134" customFormat="1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</row>
    <row r="224" spans="1:13" s="134" customFormat="1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</row>
    <row r="225" spans="1:13" s="134" customFormat="1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</row>
    <row r="226" spans="1:13" s="134" customFormat="1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</row>
    <row r="227" spans="1:13" s="134" customFormat="1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</row>
    <row r="228" spans="1:13" s="134" customFormat="1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</row>
    <row r="229" spans="1:13" s="134" customFormat="1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</row>
    <row r="230" spans="1:13" s="134" customFormat="1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</row>
    <row r="231" spans="1:13" s="134" customFormat="1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</row>
    <row r="232" spans="1:13" s="134" customFormat="1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</row>
    <row r="233" spans="1:13" s="134" customFormat="1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</row>
    <row r="234" spans="1:13" s="134" customFormat="1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</row>
    <row r="235" spans="1:13" s="134" customFormat="1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</row>
    <row r="236" spans="1:13" s="134" customFormat="1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</row>
    <row r="237" spans="1:13" s="134" customFormat="1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</row>
    <row r="238" spans="1:13" s="134" customFormat="1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</row>
    <row r="239" spans="1:13" s="134" customFormat="1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</row>
    <row r="240" spans="1:13" s="134" customFormat="1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</row>
    <row r="241" spans="1:13" s="134" customFormat="1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</row>
    <row r="242" spans="1:13" s="134" customFormat="1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</row>
    <row r="243" spans="1:13" s="134" customFormat="1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</row>
    <row r="244" spans="1:13" s="134" customFormat="1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</row>
    <row r="245" spans="1:13" s="134" customFormat="1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</row>
    <row r="246" spans="1:13" s="134" customFormat="1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</row>
    <row r="247" spans="1:13" s="134" customFormat="1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</row>
    <row r="248" spans="1:13" s="134" customFormat="1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</row>
    <row r="249" spans="1:13" s="134" customFormat="1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</row>
    <row r="250" spans="1:13" s="134" customFormat="1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</row>
    <row r="251" spans="1:13" s="134" customFormat="1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</row>
    <row r="252" spans="1:13" s="134" customFormat="1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</row>
    <row r="253" spans="1:13" s="134" customFormat="1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</row>
    <row r="254" spans="1:13" s="134" customFormat="1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</row>
    <row r="255" spans="1:13" s="134" customFormat="1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</row>
    <row r="256" spans="1:13" s="134" customFormat="1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</row>
    <row r="257" spans="1:13" s="134" customFormat="1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</row>
    <row r="258" spans="1:13" s="134" customFormat="1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</row>
    <row r="259" spans="1:13"/>
    <row r="260" spans="1:13"/>
    <row r="261" spans="1:13"/>
    <row r="262" spans="1:13"/>
    <row r="263" spans="1:13"/>
    <row r="264" spans="1:13"/>
    <row r="265" spans="1:13"/>
    <row r="266" spans="1:13"/>
    <row r="267" spans="1:13"/>
    <row r="268" spans="1:13"/>
    <row r="269" spans="1:13"/>
    <row r="270" spans="1:13"/>
    <row r="271" spans="1:13"/>
    <row r="272" spans="1:13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</sheetData>
  <mergeCells count="32">
    <mergeCell ref="B184:C184"/>
    <mergeCell ref="K134:L134"/>
    <mergeCell ref="A140:B140"/>
    <mergeCell ref="J133:M133"/>
    <mergeCell ref="I183:L183"/>
    <mergeCell ref="J177:L177"/>
    <mergeCell ref="J178:L178"/>
    <mergeCell ref="J179:L179"/>
    <mergeCell ref="J180:L180"/>
    <mergeCell ref="J181:L181"/>
    <mergeCell ref="J182:L182"/>
    <mergeCell ref="I173:L173"/>
    <mergeCell ref="F170:G170"/>
    <mergeCell ref="A141:B141"/>
    <mergeCell ref="D170:E170"/>
    <mergeCell ref="D133:F133"/>
    <mergeCell ref="B185:C185"/>
    <mergeCell ref="B188:M188"/>
    <mergeCell ref="J11:M11"/>
    <mergeCell ref="B132:E132"/>
    <mergeCell ref="A1:M1"/>
    <mergeCell ref="D11:F11"/>
    <mergeCell ref="K12:L12"/>
    <mergeCell ref="A2:M2"/>
    <mergeCell ref="D77:F77"/>
    <mergeCell ref="J77:M77"/>
    <mergeCell ref="K78:L78"/>
    <mergeCell ref="A73:B73"/>
    <mergeCell ref="A124:B124"/>
    <mergeCell ref="A127:B127"/>
    <mergeCell ref="K13:K15"/>
    <mergeCell ref="L13:L14"/>
  </mergeCells>
  <phoneticPr fontId="0" type="noConversion"/>
  <pageMargins left="0.70866141732283472" right="0.70866141732283472" top="0.74803149606299213" bottom="0.70866141732283472" header="0.31496062992125984" footer="0.31496062992125984"/>
  <pageSetup paperSize="9" scale="93" fitToHeight="0" orientation="landscape" horizontalDpi="4294967294" r:id="rId1"/>
  <headerFooter alignWithMargins="0"/>
  <rowBreaks count="5" manualBreakCount="5">
    <brk id="38" max="16383" man="1"/>
    <brk id="74" max="16383" man="1"/>
    <brk id="109" max="13" man="1"/>
    <brk id="131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</dc:creator>
  <cp:lastModifiedBy>ADS</cp:lastModifiedBy>
  <cp:lastPrinted>2017-05-23T09:13:02Z</cp:lastPrinted>
  <dcterms:created xsi:type="dcterms:W3CDTF">2011-12-11T10:20:19Z</dcterms:created>
  <dcterms:modified xsi:type="dcterms:W3CDTF">2017-10-05T12:04:27Z</dcterms:modified>
</cp:coreProperties>
</file>