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53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Arkusz1!$A$2:$N$265</definedName>
  </definedNames>
  <calcPr calcId="145621"/>
</workbook>
</file>

<file path=xl/calcChain.xml><?xml version="1.0" encoding="utf-8"?>
<calcChain xmlns="http://schemas.openxmlformats.org/spreadsheetml/2006/main">
  <c r="G58" i="1"/>
  <c r="G61" s="1"/>
  <c r="L76" l="1"/>
  <c r="J76"/>
  <c r="J205" l="1"/>
  <c r="F240" s="1"/>
  <c r="E40"/>
  <c r="G23"/>
  <c r="F106" l="1"/>
  <c r="F217" s="1"/>
  <c r="E106"/>
  <c r="E217" s="1"/>
  <c r="D240" l="1"/>
  <c r="G236"/>
  <c r="M183"/>
  <c r="M182"/>
  <c r="F182"/>
  <c r="F183"/>
  <c r="E183"/>
  <c r="E182"/>
  <c r="D183"/>
  <c r="D182"/>
  <c r="M179"/>
  <c r="F179"/>
  <c r="E179"/>
  <c r="D179"/>
  <c r="M177"/>
  <c r="M154"/>
  <c r="M138"/>
  <c r="M117"/>
  <c r="M116"/>
  <c r="L104"/>
  <c r="M81"/>
  <c r="G242" l="1"/>
  <c r="G241"/>
  <c r="G240"/>
  <c r="F116" l="1"/>
  <c r="E116"/>
  <c r="E117"/>
  <c r="F117"/>
  <c r="M58"/>
  <c r="M59"/>
  <c r="L61"/>
  <c r="K61"/>
  <c r="M185"/>
  <c r="L183"/>
  <c r="L182"/>
  <c r="K183"/>
  <c r="K182"/>
  <c r="J183"/>
  <c r="J182"/>
  <c r="L117"/>
  <c r="L116"/>
  <c r="K117"/>
  <c r="K116"/>
  <c r="J117"/>
  <c r="J116"/>
  <c r="M104"/>
  <c r="K104"/>
  <c r="J104"/>
  <c r="M96"/>
  <c r="L96"/>
  <c r="K96"/>
  <c r="J96"/>
  <c r="L81"/>
  <c r="K81"/>
  <c r="J81"/>
  <c r="E58"/>
  <c r="E59"/>
  <c r="F59"/>
  <c r="F58"/>
  <c r="M219"/>
  <c r="K203"/>
  <c r="L177"/>
  <c r="L219" s="1"/>
  <c r="K177"/>
  <c r="K219" s="1"/>
  <c r="J177"/>
  <c r="J219" s="1"/>
  <c r="F177"/>
  <c r="F219" s="1"/>
  <c r="E177"/>
  <c r="E219" s="1"/>
  <c r="D177"/>
  <c r="D219" s="1"/>
  <c r="L154"/>
  <c r="K154"/>
  <c r="J154"/>
  <c r="F154"/>
  <c r="E154"/>
  <c r="D154"/>
  <c r="L138"/>
  <c r="K138"/>
  <c r="J138"/>
  <c r="F138"/>
  <c r="E138"/>
  <c r="D138"/>
  <c r="F104"/>
  <c r="E104"/>
  <c r="D104"/>
  <c r="F96"/>
  <c r="E96"/>
  <c r="E211" s="1"/>
  <c r="F81"/>
  <c r="E81"/>
  <c r="L74"/>
  <c r="L205" s="1"/>
  <c r="J74"/>
  <c r="F74"/>
  <c r="E74"/>
  <c r="D96"/>
  <c r="D81"/>
  <c r="D74"/>
  <c r="J59"/>
  <c r="J58"/>
  <c r="L48"/>
  <c r="L215" s="1"/>
  <c r="M48"/>
  <c r="K48"/>
  <c r="J48"/>
  <c r="F48"/>
  <c r="F215" s="1"/>
  <c r="E48"/>
  <c r="D48"/>
  <c r="D215" s="1"/>
  <c r="M40"/>
  <c r="L40"/>
  <c r="K40"/>
  <c r="J40"/>
  <c r="F40"/>
  <c r="D40"/>
  <c r="M32"/>
  <c r="L32"/>
  <c r="K32"/>
  <c r="J32"/>
  <c r="F32"/>
  <c r="E32"/>
  <c r="D32"/>
  <c r="L23"/>
  <c r="J23"/>
  <c r="F23"/>
  <c r="E23"/>
  <c r="D23"/>
  <c r="L203" l="1"/>
  <c r="J207"/>
  <c r="F235" s="1"/>
  <c r="G235" s="1"/>
  <c r="K215"/>
  <c r="L207"/>
  <c r="J211"/>
  <c r="D185"/>
  <c r="J203"/>
  <c r="J119"/>
  <c r="D61"/>
  <c r="L211"/>
  <c r="E203"/>
  <c r="D207"/>
  <c r="D235" s="1"/>
  <c r="K207"/>
  <c r="M211"/>
  <c r="J61"/>
  <c r="K119"/>
  <c r="K211"/>
  <c r="J215"/>
  <c r="F203"/>
  <c r="L119"/>
  <c r="J185"/>
  <c r="L185"/>
  <c r="K185"/>
  <c r="D203"/>
  <c r="E215"/>
  <c r="M215"/>
  <c r="F185"/>
  <c r="D119"/>
  <c r="E185"/>
  <c r="E207"/>
  <c r="D116"/>
  <c r="M119"/>
  <c r="M207"/>
  <c r="F207"/>
  <c r="F211"/>
  <c r="E61"/>
  <c r="F61"/>
  <c r="M61"/>
  <c r="D117"/>
  <c r="E119"/>
  <c r="F119"/>
  <c r="D211"/>
  <c r="L199" l="1"/>
  <c r="J199"/>
  <c r="D232"/>
  <c r="K199"/>
  <c r="D199"/>
  <c r="E199"/>
  <c r="D234" s="1"/>
  <c r="M199"/>
  <c r="F199"/>
  <c r="E235" l="1"/>
  <c r="E236"/>
  <c r="E240"/>
  <c r="F234"/>
  <c r="G234" s="1"/>
  <c r="E241"/>
  <c r="E234"/>
</calcChain>
</file>

<file path=xl/comments1.xml><?xml version="1.0" encoding="utf-8"?>
<comments xmlns="http://schemas.openxmlformats.org/spreadsheetml/2006/main">
  <authors>
    <author>UWM</author>
    <author>Joanna Juchniewicz</author>
  </authors>
  <commentList>
    <comment ref="G62" authorId="0">
      <text>
        <r>
          <rPr>
            <b/>
            <sz val="9"/>
            <color indexed="81"/>
            <rFont val="Tahoma"/>
            <family val="2"/>
            <charset val="238"/>
          </rPr>
          <t>UWM: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02" authorId="1">
      <text>
        <r>
          <rPr>
            <b/>
            <sz val="9"/>
            <color indexed="81"/>
            <rFont val="Tahoma"/>
            <family val="2"/>
            <charset val="238"/>
          </rPr>
          <t>Joanna Juchniewicz:</t>
        </r>
        <r>
          <rPr>
            <sz val="9"/>
            <color indexed="81"/>
            <rFont val="Tahoma"/>
            <family val="2"/>
            <charset val="238"/>
          </rPr>
          <t xml:space="preserve">
nie powinniśmy wskazywać przedmiotu</t>
        </r>
      </text>
    </comment>
  </commentList>
</comments>
</file>

<file path=xl/sharedStrings.xml><?xml version="1.0" encoding="utf-8"?>
<sst xmlns="http://schemas.openxmlformats.org/spreadsheetml/2006/main" count="762" uniqueCount="193">
  <si>
    <t xml:space="preserve"> Plan studiów na kierunku ADMINISTRACJA</t>
  </si>
  <si>
    <t>Specjalność ADMINISTRACJA</t>
  </si>
  <si>
    <r>
      <t>Profil kształcenia:</t>
    </r>
    <r>
      <rPr>
        <b/>
        <sz val="10"/>
        <rFont val="Arial"/>
        <family val="2"/>
        <charset val="238"/>
      </rPr>
      <t>ogólnoakademicki</t>
    </r>
  </si>
  <si>
    <r>
      <t xml:space="preserve">Forma studiów:  </t>
    </r>
    <r>
      <rPr>
        <b/>
        <sz val="10"/>
        <rFont val="Arial"/>
        <family val="2"/>
        <charset val="238"/>
      </rPr>
      <t>stacjonarne</t>
    </r>
  </si>
  <si>
    <t>Forma kształcenia/poziom studiów: I stopnia</t>
  </si>
  <si>
    <t>Uzyskane kwalifikacje: I stopnia</t>
  </si>
  <si>
    <t>Obszar kształcenia: nauki społeczne</t>
  </si>
  <si>
    <t xml:space="preserve">Rok studiów I      </t>
  </si>
  <si>
    <t>Lp.</t>
  </si>
  <si>
    <t>Liczba punktów ECTS</t>
  </si>
  <si>
    <t>Liczba</t>
  </si>
  <si>
    <t xml:space="preserve">Forma </t>
  </si>
  <si>
    <t xml:space="preserve">Status </t>
  </si>
  <si>
    <t>Liczba godzin dydaktycznych</t>
  </si>
  <si>
    <t>Nazwa modułu/</t>
  </si>
  <si>
    <t>Semestr</t>
  </si>
  <si>
    <t>ogółem</t>
  </si>
  <si>
    <t>z bezpośrednim</t>
  </si>
  <si>
    <t>samodzielna</t>
  </si>
  <si>
    <t>punktów</t>
  </si>
  <si>
    <t>zaliczenia</t>
  </si>
  <si>
    <t>przedmiotu:</t>
  </si>
  <si>
    <t>w tym:  zajęcia zorganizowane</t>
  </si>
  <si>
    <t>inne*</t>
  </si>
  <si>
    <t>przedmiotu</t>
  </si>
  <si>
    <t>udziałem</t>
  </si>
  <si>
    <t>praca</t>
  </si>
  <si>
    <t xml:space="preserve">ECTS </t>
  </si>
  <si>
    <t>obligatoryjny</t>
  </si>
  <si>
    <t>wykłady</t>
  </si>
  <si>
    <t>ćwiczenia**</t>
  </si>
  <si>
    <t>nauczyciela</t>
  </si>
  <si>
    <t>studenta</t>
  </si>
  <si>
    <t>za zajęcia</t>
  </si>
  <si>
    <t>lub</t>
  </si>
  <si>
    <t>akademckiego</t>
  </si>
  <si>
    <t>praktyczne</t>
  </si>
  <si>
    <r>
      <t>f</t>
    </r>
    <r>
      <rPr>
        <sz val="8"/>
        <rFont val="Arial"/>
        <family val="2"/>
        <charset val="238"/>
      </rPr>
      <t>akultatywny</t>
    </r>
  </si>
  <si>
    <t>Grupa treści</t>
  </si>
  <si>
    <t>I</t>
  </si>
  <si>
    <t>Wymagania ogólne</t>
  </si>
  <si>
    <t>Język obcy</t>
  </si>
  <si>
    <t>Z/o</t>
  </si>
  <si>
    <t>f</t>
  </si>
  <si>
    <t>o</t>
  </si>
  <si>
    <t>Historia ustroju i prawa w Polsce</t>
  </si>
  <si>
    <t>E</t>
  </si>
  <si>
    <t>Liczba pkt ECTS/ godz.dyd.   (ogółem)</t>
  </si>
  <si>
    <t>x</t>
  </si>
  <si>
    <t>II</t>
  </si>
  <si>
    <t>Podstawowych</t>
  </si>
  <si>
    <t>Podstawy prawoznawstwa</t>
  </si>
  <si>
    <t xml:space="preserve">Historia administracji </t>
  </si>
  <si>
    <t>III</t>
  </si>
  <si>
    <t>Kierunkowych</t>
  </si>
  <si>
    <t>System organów ochrony prawnej</t>
  </si>
  <si>
    <t>Prawo rzymskie publiczne</t>
  </si>
  <si>
    <t>IV</t>
  </si>
  <si>
    <t>Specjalnościowych</t>
  </si>
  <si>
    <t xml:space="preserve">Nauka o państwie </t>
  </si>
  <si>
    <t>Logika prawnicza</t>
  </si>
  <si>
    <t>Ochrona danych osobowych i informacji niejawnych</t>
  </si>
  <si>
    <t>Prawo kanoniczne</t>
  </si>
  <si>
    <t>V</t>
  </si>
  <si>
    <t>Specjalizacyjnych</t>
  </si>
  <si>
    <t>VI</t>
  </si>
  <si>
    <t xml:space="preserve">Inne wymagania </t>
  </si>
  <si>
    <t>z</t>
  </si>
  <si>
    <t>VII Praktyka</t>
  </si>
  <si>
    <t>Liczba pkt ECTS/ godz.dyd.  Na I roku studiów</t>
  </si>
  <si>
    <t>* inne np. godziny konsultacji (bezpośrednie, e-mailowe, etc.)  - godziny nie są wliczone do pensum</t>
  </si>
  <si>
    <t>** ćwiczenia ……………………..</t>
  </si>
  <si>
    <t>Technologie informacyjne</t>
  </si>
  <si>
    <t>Liczba pkt ECTS/ godz.dyd.  (przedm. fakultatywne)</t>
  </si>
  <si>
    <t>Liczba pkt ECTS/ godz.dyd.  w semestrze I</t>
  </si>
  <si>
    <t>Liczba pkt ECTS/ godz.dyd.  w semestrze II</t>
  </si>
  <si>
    <t>obowiązuje od 1 października 2017 r. (rok akademicki 2017/2018)</t>
  </si>
  <si>
    <t>Nauka o administracji</t>
  </si>
  <si>
    <t>Historia doktryn polityczno-prawnych</t>
  </si>
  <si>
    <t>Podstawy ekonomii dla administracji</t>
  </si>
  <si>
    <t xml:space="preserve">Zarządzanie w sytuacjach kryzysowych </t>
  </si>
  <si>
    <t xml:space="preserve">Rok studiów III  </t>
  </si>
  <si>
    <r>
      <t>Liczba pkt ECTS/ godz.dyd. (</t>
    </r>
    <r>
      <rPr>
        <sz val="8"/>
        <rFont val="Arial"/>
        <family val="2"/>
        <charset val="238"/>
      </rPr>
      <t>zajęcia praktyczne)</t>
    </r>
  </si>
  <si>
    <r>
      <t xml:space="preserve">Liczba pkt ECTS/ godz.dyd.  </t>
    </r>
    <r>
      <rPr>
        <sz val="8"/>
        <rFont val="Arial"/>
        <family val="2"/>
        <charset val="238"/>
      </rPr>
      <t>(przedm. fakultatywne)</t>
    </r>
  </si>
  <si>
    <t xml:space="preserve">Publiczne prawo gospodarcze </t>
  </si>
  <si>
    <t>Postępowanie administracyjne</t>
  </si>
  <si>
    <t>Postępowanie karne</t>
  </si>
  <si>
    <t>Postępowanie cywilne</t>
  </si>
  <si>
    <t>Prawo finansowe i finanse publiczne</t>
  </si>
  <si>
    <t>Prawo zamówień publicznych</t>
  </si>
  <si>
    <t>Prawo pracy i prawo urzędnicze</t>
  </si>
  <si>
    <t>Międzynarodowe i krajowe zasady administrowania zasobami środowiska</t>
  </si>
  <si>
    <t>Prawo rodzinne i opiekuńcze</t>
  </si>
  <si>
    <t>Prawo karne skarbowe</t>
  </si>
  <si>
    <t>Prawo karne wykonawcze</t>
  </si>
  <si>
    <t>Podstawy psychologii sądowej</t>
  </si>
  <si>
    <t>Prawo podatkowe</t>
  </si>
  <si>
    <t>Postępowanie egzekucyjne w administracji</t>
  </si>
  <si>
    <t>Zasady techniki prawodawczej</t>
  </si>
  <si>
    <t>Zagrożenia korupcją w administracji</t>
  </si>
  <si>
    <t>Ustroje samorządów w wybranych krajach UE</t>
  </si>
  <si>
    <t>Międzynarodowe prawo humanitarne</t>
  </si>
  <si>
    <t>Kanoniczne prawo małżeńskie</t>
  </si>
  <si>
    <t>Postępowania szczególne w k.p.a.</t>
  </si>
  <si>
    <t>Doręczenia elektroniczne</t>
  </si>
  <si>
    <t>Opodatkowanie dochodów spółek kapitałowych</t>
  </si>
  <si>
    <t>Podatki i opłaty lokalne</t>
  </si>
  <si>
    <t>Prawo bankowe</t>
  </si>
  <si>
    <t>Stanowienie i kontrola prawa w jednostkach samorządu terytorialnego</t>
  </si>
  <si>
    <t>Wybrane problemy przeciwdziałania przestępczości</t>
  </si>
  <si>
    <r>
      <t xml:space="preserve">Liczba pkt ECTS/ godz.dyd.  </t>
    </r>
    <r>
      <rPr>
        <sz val="8"/>
        <rFont val="Arial"/>
        <family val="2"/>
        <charset val="238"/>
      </rPr>
      <t>(przedmy fakultatywne)</t>
    </r>
  </si>
  <si>
    <r>
      <t xml:space="preserve">Liczba pkt ECTS/ godz.dyd.  </t>
    </r>
    <r>
      <rPr>
        <b/>
        <sz val="9"/>
        <rFont val="Arial"/>
        <family val="2"/>
        <charset val="238"/>
      </rPr>
      <t>w semestrze 5</t>
    </r>
  </si>
  <si>
    <r>
      <t xml:space="preserve">Liczba pkt ECTS/ godz.dyd.  </t>
    </r>
    <r>
      <rPr>
        <b/>
        <sz val="9"/>
        <rFont val="Arial"/>
        <family val="2"/>
        <charset val="238"/>
      </rPr>
      <t>w semestrze 6</t>
    </r>
  </si>
  <si>
    <t>Liczba pkt ECTS/ godz.dyd.  na III roku studiów</t>
  </si>
  <si>
    <t xml:space="preserve">*** Student ma obowiązek wyboru trzech przedmiotów specjalizacyjnych spośród dziewięciu przedmiotów podanych w modułach </t>
  </si>
  <si>
    <t>Ogółem plan studiów - suma godzin i punktów ECTS</t>
  </si>
  <si>
    <t>X</t>
  </si>
  <si>
    <t xml:space="preserve">      X</t>
  </si>
  <si>
    <t>ECTS  za</t>
  </si>
  <si>
    <t>ćwiczenia</t>
  </si>
  <si>
    <t>zajęcia</t>
  </si>
  <si>
    <t>Liczba pkt ECTS/ godz.dyd.  w planie studiów</t>
  </si>
  <si>
    <t>w tym ogółem  - grupa treści:</t>
  </si>
  <si>
    <t>Inne wymagania</t>
  </si>
  <si>
    <t>Ergonomia</t>
  </si>
  <si>
    <t>0.25</t>
  </si>
  <si>
    <t>Ochrona  własności intelektualnej</t>
  </si>
  <si>
    <t>Etykieta</t>
  </si>
  <si>
    <t>Punkty ECTS:</t>
  </si>
  <si>
    <t>Punkty ECTS</t>
  </si>
  <si>
    <t>Godziny</t>
  </si>
  <si>
    <t>Procentowy udział pkt ECTS</t>
  </si>
  <si>
    <t>Sumaryczne wskaźniki ilościowe</t>
  </si>
  <si>
    <t>%</t>
  </si>
  <si>
    <t xml:space="preserve">dla każdego z obszarów kształcenia </t>
  </si>
  <si>
    <t>w tym,  zajęcia:</t>
  </si>
  <si>
    <t>w łącznej liczbie pkt ECTS</t>
  </si>
  <si>
    <t>Ogółem - plan studiów</t>
  </si>
  <si>
    <t>obszar kształcenia</t>
  </si>
  <si>
    <t>wymagające bezpośredniego</t>
  </si>
  <si>
    <t>nauk społecznych</t>
  </si>
  <si>
    <t>udziału nauczyciela akademickiego*</t>
  </si>
  <si>
    <t>z zakresu nauk podstawowych</t>
  </si>
  <si>
    <t>..</t>
  </si>
  <si>
    <t>o charakterze praktycznym</t>
  </si>
  <si>
    <t>(laboratoryjne, projektowe, warsztatowe)</t>
  </si>
  <si>
    <t>ogólnouczelniane lub realizowane</t>
  </si>
  <si>
    <t>na innym kierunku</t>
  </si>
  <si>
    <t>zajęcia do wyboru - co najmniej 30 % pkt ECTS</t>
  </si>
  <si>
    <t>wymiar praktyk</t>
  </si>
  <si>
    <t xml:space="preserve"> zajęcia z wychowania fizycznego</t>
  </si>
  <si>
    <t>Ogółem % punktów ECTS</t>
  </si>
  <si>
    <t>Wychowanie fizyczne</t>
  </si>
  <si>
    <t xml:space="preserve">Prawo administracyjne I </t>
  </si>
  <si>
    <t xml:space="preserve">Konstytucyjny system organów państwowych  </t>
  </si>
  <si>
    <t>Prawo administracyjne II</t>
  </si>
  <si>
    <t>Instytucje i źródła prawa Unii Europejskiej</t>
  </si>
  <si>
    <t>Prawo cywilne z umowami w administracji</t>
  </si>
  <si>
    <t>Prawo karne materialne</t>
  </si>
  <si>
    <t>Prawo wykroczeń</t>
  </si>
  <si>
    <t>Prawo handlowe</t>
  </si>
  <si>
    <t>Podstawy kryminologii</t>
  </si>
  <si>
    <t>Ustrój samorządu terytorialnego</t>
  </si>
  <si>
    <t>Kryminalistyczne problemy cyberprzestępczości</t>
  </si>
  <si>
    <t>Sposoby zwalczania patologii w administracji</t>
  </si>
  <si>
    <t>Techniki negocjacji i mediacji w administracji</t>
  </si>
  <si>
    <t xml:space="preserve">Prawo międzynarodowe publiczne </t>
  </si>
  <si>
    <t>Prawa człowieka</t>
  </si>
  <si>
    <t>Europejskie prawo gospodarcze</t>
  </si>
  <si>
    <t>Proseminarium</t>
  </si>
  <si>
    <t>Z</t>
  </si>
  <si>
    <t>Liczba pkt ECTS/ godz.dyd.  w semestrze 3</t>
  </si>
  <si>
    <t>Liczba pkt ECTS/ godz.dyd.  w semestrze 4</t>
  </si>
  <si>
    <t>Liczba pkt ECTS/ godz.dyd.  na II roku studiów</t>
  </si>
  <si>
    <t>2382+345</t>
  </si>
  <si>
    <t>Liczba pkt ECTS/ godz.dyd. (zajęcia praktyczne)</t>
  </si>
  <si>
    <t>Szkolenie w zakresie bezpieczenstwa i higieny pracy</t>
  </si>
  <si>
    <t>Szkolenie w zakresie bezpieczeństwa i higieny pracy</t>
  </si>
  <si>
    <t>Fakultet</t>
  </si>
  <si>
    <t>Przedmioty specjalizacyjne</t>
  </si>
  <si>
    <t>Przedmiot specjalizacyjny</t>
  </si>
  <si>
    <t>2.</t>
  </si>
  <si>
    <t>1.</t>
  </si>
  <si>
    <t>3.</t>
  </si>
  <si>
    <r>
      <rPr>
        <b/>
        <sz val="12"/>
        <rFont val="Arial"/>
        <family val="2"/>
        <charset val="238"/>
      </rPr>
      <t xml:space="preserve">Rok studiów II   </t>
    </r>
    <r>
      <rPr>
        <b/>
        <sz val="10"/>
        <rFont val="Arial"/>
        <family val="2"/>
        <charset val="238"/>
      </rPr>
      <t xml:space="preserve">    </t>
    </r>
  </si>
  <si>
    <t>Przedmiot specjalizacyjny/Przedmiot specjalizacyjny w języku angielskim</t>
  </si>
  <si>
    <t>13.</t>
  </si>
  <si>
    <t>Załącznik do planu studiów na kierunku: Administracja (od roku akad. 2017/2018)</t>
  </si>
  <si>
    <t>Local government in Europe</t>
  </si>
  <si>
    <t xml:space="preserve">Seminarium licencjackie </t>
  </si>
  <si>
    <t>Seminarium licencjackie i praca licencjacka</t>
  </si>
  <si>
    <t>zajęcia z języka obcego</t>
  </si>
  <si>
    <t>przedmioty z obszaru nauk humanistycznych lub społecznych</t>
  </si>
</sst>
</file>

<file path=xl/styles.xml><?xml version="1.0" encoding="utf-8"?>
<styleSheet xmlns="http://schemas.openxmlformats.org/spreadsheetml/2006/main">
  <fonts count="19">
    <font>
      <sz val="11"/>
      <color theme="1"/>
      <name val="Czcionka tekstu podstawowego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family val="2"/>
      <charset val="238"/>
    </font>
    <font>
      <sz val="10"/>
      <name val="Czcionka tekstu podstawowego"/>
      <charset val="238"/>
    </font>
    <font>
      <sz val="12"/>
      <name val="Arial"/>
      <family val="2"/>
      <charset val="238"/>
    </font>
    <font>
      <sz val="1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0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2" xfId="0" applyFont="1" applyBorder="1"/>
    <xf numFmtId="0" fontId="4" fillId="0" borderId="4" xfId="0" applyFont="1" applyBorder="1" applyAlignment="1"/>
    <xf numFmtId="0" fontId="4" fillId="0" borderId="5" xfId="0" applyFont="1" applyBorder="1"/>
    <xf numFmtId="0" fontId="2" fillId="0" borderId="6" xfId="0" applyFont="1" applyBorder="1"/>
    <xf numFmtId="0" fontId="4" fillId="0" borderId="7" xfId="0" applyFont="1" applyBorder="1"/>
    <xf numFmtId="0" fontId="4" fillId="0" borderId="8" xfId="0" applyFont="1" applyFill="1" applyBorder="1"/>
    <xf numFmtId="0" fontId="4" fillId="0" borderId="7" xfId="0" applyFont="1" applyFill="1" applyBorder="1" applyAlignment="1"/>
    <xf numFmtId="0" fontId="4" fillId="0" borderId="0" xfId="0" applyFont="1" applyBorder="1"/>
    <xf numFmtId="0" fontId="3" fillId="0" borderId="6" xfId="0" applyFont="1" applyBorder="1"/>
    <xf numFmtId="0" fontId="4" fillId="0" borderId="8" xfId="0" applyFont="1" applyBorder="1"/>
    <xf numFmtId="0" fontId="4" fillId="0" borderId="7" xfId="0" applyFont="1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14" xfId="0" applyFont="1" applyBorder="1"/>
    <xf numFmtId="0" fontId="4" fillId="0" borderId="17" xfId="0" applyFont="1" applyBorder="1"/>
    <xf numFmtId="0" fontId="4" fillId="0" borderId="18" xfId="0" applyFont="1" applyBorder="1"/>
    <xf numFmtId="0" fontId="0" fillId="2" borderId="0" xfId="0" applyFill="1"/>
    <xf numFmtId="0" fontId="3" fillId="2" borderId="35" xfId="0" applyFont="1" applyFill="1" applyBorder="1"/>
    <xf numFmtId="0" fontId="3" fillId="2" borderId="38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0" xfId="0" applyFont="1" applyFill="1"/>
    <xf numFmtId="0" fontId="3" fillId="2" borderId="44" xfId="0" applyFont="1" applyFill="1" applyBorder="1"/>
    <xf numFmtId="0" fontId="3" fillId="2" borderId="6" xfId="0" applyFont="1" applyFill="1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36" xfId="0" applyFont="1" applyFill="1" applyBorder="1" applyAlignment="1">
      <alignment horizontal="center"/>
    </xf>
    <xf numFmtId="0" fontId="3" fillId="2" borderId="39" xfId="0" applyFont="1" applyFill="1" applyBorder="1"/>
    <xf numFmtId="0" fontId="3" fillId="2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6" fillId="2" borderId="0" xfId="0" applyFont="1" applyFill="1"/>
    <xf numFmtId="0" fontId="7" fillId="2" borderId="0" xfId="1" applyFont="1" applyFill="1" applyBorder="1" applyAlignment="1">
      <alignment horizontal="center"/>
    </xf>
    <xf numFmtId="0" fontId="7" fillId="2" borderId="0" xfId="1" applyFont="1" applyFill="1"/>
    <xf numFmtId="0" fontId="0" fillId="2" borderId="44" xfId="0" applyFill="1" applyBorder="1"/>
    <xf numFmtId="0" fontId="8" fillId="2" borderId="48" xfId="0" applyFont="1" applyFill="1" applyBorder="1"/>
    <xf numFmtId="0" fontId="2" fillId="2" borderId="2" xfId="0" applyFont="1" applyFill="1" applyBorder="1"/>
    <xf numFmtId="0" fontId="4" fillId="2" borderId="4" xfId="0" applyFont="1" applyFill="1" applyBorder="1" applyAlignment="1"/>
    <xf numFmtId="0" fontId="4" fillId="2" borderId="5" xfId="0" applyFont="1" applyFill="1" applyBorder="1"/>
    <xf numFmtId="0" fontId="2" fillId="2" borderId="6" xfId="0" applyFont="1" applyFill="1" applyBorder="1"/>
    <xf numFmtId="0" fontId="2" fillId="2" borderId="0" xfId="0" applyFont="1" applyFill="1" applyBorder="1" applyAlignment="1">
      <alignment horizontal="center"/>
    </xf>
    <xf numFmtId="0" fontId="4" fillId="2" borderId="7" xfId="0" applyFont="1" applyFill="1" applyBorder="1"/>
    <xf numFmtId="0" fontId="4" fillId="2" borderId="8" xfId="0" applyFont="1" applyFill="1" applyBorder="1"/>
    <xf numFmtId="0" fontId="4" fillId="2" borderId="7" xfId="0" applyFont="1" applyFill="1" applyBorder="1" applyAlignment="1"/>
    <xf numFmtId="0" fontId="4" fillId="2" borderId="0" xfId="0" applyFont="1" applyFill="1" applyBorder="1"/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left"/>
    </xf>
    <xf numFmtId="0" fontId="4" fillId="2" borderId="14" xfId="0" applyFont="1" applyFill="1" applyBorder="1"/>
    <xf numFmtId="0" fontId="1" fillId="2" borderId="36" xfId="0" applyFont="1" applyFill="1" applyBorder="1" applyAlignment="1">
      <alignment horizontal="center"/>
    </xf>
    <xf numFmtId="0" fontId="1" fillId="2" borderId="1" xfId="0" applyFont="1" applyFill="1" applyBorder="1"/>
    <xf numFmtId="0" fontId="3" fillId="2" borderId="37" xfId="0" applyFont="1" applyFill="1" applyBorder="1"/>
    <xf numFmtId="0" fontId="3" fillId="2" borderId="41" xfId="0" applyFont="1" applyFill="1" applyBorder="1"/>
    <xf numFmtId="0" fontId="3" fillId="2" borderId="40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9" fillId="2" borderId="62" xfId="0" applyFont="1" applyFill="1" applyBorder="1"/>
    <xf numFmtId="0" fontId="8" fillId="2" borderId="5" xfId="0" applyFont="1" applyFill="1" applyBorder="1"/>
    <xf numFmtId="0" fontId="3" fillId="2" borderId="8" xfId="0" applyFont="1" applyFill="1" applyBorder="1"/>
    <xf numFmtId="0" fontId="2" fillId="2" borderId="10" xfId="0" applyFont="1" applyFill="1" applyBorder="1" applyAlignment="1">
      <alignment horizontal="center"/>
    </xf>
    <xf numFmtId="0" fontId="10" fillId="2" borderId="8" xfId="0" applyFont="1" applyFill="1" applyBorder="1"/>
    <xf numFmtId="0" fontId="8" fillId="2" borderId="14" xfId="0" applyFont="1" applyFill="1" applyBorder="1" applyAlignment="1">
      <alignment horizontal="center"/>
    </xf>
    <xf numFmtId="0" fontId="9" fillId="2" borderId="16" xfId="0" applyFont="1" applyFill="1" applyBorder="1"/>
    <xf numFmtId="0" fontId="9" fillId="2" borderId="34" xfId="0" applyFont="1" applyFill="1" applyBorder="1"/>
    <xf numFmtId="0" fontId="8" fillId="2" borderId="0" xfId="0" applyFont="1" applyFill="1" applyBorder="1"/>
    <xf numFmtId="0" fontId="11" fillId="2" borderId="8" xfId="0" applyFont="1" applyFill="1" applyBorder="1"/>
    <xf numFmtId="0" fontId="2" fillId="2" borderId="0" xfId="0" applyFont="1" applyFill="1" applyBorder="1"/>
    <xf numFmtId="0" fontId="11" fillId="2" borderId="34" xfId="0" applyFont="1" applyFill="1" applyBorder="1"/>
    <xf numFmtId="0" fontId="11" fillId="2" borderId="22" xfId="0" applyFont="1" applyFill="1" applyBorder="1"/>
    <xf numFmtId="0" fontId="11" fillId="2" borderId="57" xfId="0" applyFont="1" applyFill="1" applyBorder="1"/>
    <xf numFmtId="0" fontId="11" fillId="2" borderId="43" xfId="0" applyFont="1" applyFill="1" applyBorder="1"/>
    <xf numFmtId="0" fontId="9" fillId="2" borderId="0" xfId="0" applyFont="1" applyFill="1"/>
    <xf numFmtId="0" fontId="0" fillId="0" borderId="0" xfId="0" applyAlignment="1"/>
    <xf numFmtId="0" fontId="2" fillId="0" borderId="0" xfId="0" applyFont="1" applyBorder="1"/>
    <xf numFmtId="0" fontId="6" fillId="2" borderId="0" xfId="0" applyFont="1" applyFill="1" applyBorder="1"/>
    <xf numFmtId="0" fontId="6" fillId="2" borderId="5" xfId="0" applyFont="1" applyFill="1" applyBorder="1"/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1" xfId="0" applyFont="1" applyBorder="1"/>
    <xf numFmtId="0" fontId="14" fillId="0" borderId="10" xfId="0" applyFont="1" applyBorder="1" applyAlignment="1">
      <alignment horizontal="center"/>
    </xf>
    <xf numFmtId="0" fontId="14" fillId="0" borderId="6" xfId="0" applyFont="1" applyBorder="1"/>
    <xf numFmtId="0" fontId="14" fillId="0" borderId="0" xfId="0" applyFont="1" applyBorder="1"/>
    <xf numFmtId="0" fontId="14" fillId="0" borderId="15" xfId="0" applyFont="1" applyBorder="1"/>
    <xf numFmtId="0" fontId="14" fillId="0" borderId="7" xfId="0" applyFont="1" applyBorder="1"/>
    <xf numFmtId="0" fontId="14" fillId="0" borderId="14" xfId="0" applyFont="1" applyBorder="1"/>
    <xf numFmtId="0" fontId="14" fillId="0" borderId="16" xfId="0" applyFont="1" applyBorder="1"/>
    <xf numFmtId="0" fontId="14" fillId="0" borderId="19" xfId="0" applyFont="1" applyBorder="1"/>
    <xf numFmtId="0" fontId="14" fillId="0" borderId="17" xfId="0" applyFont="1" applyBorder="1"/>
    <xf numFmtId="0" fontId="14" fillId="0" borderId="20" xfId="0" applyFont="1" applyBorder="1"/>
    <xf numFmtId="0" fontId="2" fillId="2" borderId="25" xfId="0" applyFont="1" applyFill="1" applyBorder="1" applyAlignment="1">
      <alignment horizontal="center"/>
    </xf>
    <xf numFmtId="0" fontId="2" fillId="2" borderId="25" xfId="0" applyFont="1" applyFill="1" applyBorder="1"/>
    <xf numFmtId="0" fontId="2" fillId="2" borderId="26" xfId="0" applyFont="1" applyFill="1" applyBorder="1" applyAlignment="1">
      <alignment horizontal="center"/>
    </xf>
    <xf numFmtId="0" fontId="2" fillId="2" borderId="59" xfId="1" applyFont="1" applyFill="1" applyBorder="1" applyAlignment="1">
      <alignment vertical="top" wrapText="1"/>
    </xf>
    <xf numFmtId="0" fontId="2" fillId="2" borderId="58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8" xfId="0" applyFont="1" applyFill="1" applyBorder="1"/>
    <xf numFmtId="0" fontId="2" fillId="2" borderId="61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32" xfId="0" applyFont="1" applyFill="1" applyBorder="1"/>
    <xf numFmtId="0" fontId="2" fillId="2" borderId="33" xfId="0" applyFont="1" applyFill="1" applyBorder="1" applyAlignment="1">
      <alignment horizontal="center"/>
    </xf>
    <xf numFmtId="0" fontId="2" fillId="2" borderId="33" xfId="0" applyFont="1" applyFill="1" applyBorder="1"/>
    <xf numFmtId="0" fontId="2" fillId="2" borderId="29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28" xfId="1" applyFont="1" applyFill="1" applyBorder="1" applyAlignment="1">
      <alignment vertical="top" wrapText="1"/>
    </xf>
    <xf numFmtId="0" fontId="2" fillId="2" borderId="28" xfId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47" xfId="0" applyFont="1" applyFill="1" applyBorder="1"/>
    <xf numFmtId="0" fontId="2" fillId="2" borderId="48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0" fontId="2" fillId="2" borderId="49" xfId="0" applyFont="1" applyFill="1" applyBorder="1"/>
    <xf numFmtId="0" fontId="2" fillId="2" borderId="1" xfId="0" applyFont="1" applyFill="1" applyBorder="1"/>
    <xf numFmtId="0" fontId="2" fillId="2" borderId="54" xfId="0" applyFont="1" applyFill="1" applyBorder="1"/>
    <xf numFmtId="0" fontId="2" fillId="0" borderId="54" xfId="0" applyFont="1" applyBorder="1"/>
    <xf numFmtId="0" fontId="14" fillId="0" borderId="25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2" borderId="42" xfId="0" applyFont="1" applyFill="1" applyBorder="1"/>
    <xf numFmtId="0" fontId="14" fillId="2" borderId="17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14" fillId="2" borderId="6" xfId="0" applyFont="1" applyFill="1" applyBorder="1"/>
    <xf numFmtId="0" fontId="14" fillId="2" borderId="7" xfId="0" applyFont="1" applyFill="1" applyBorder="1" applyAlignment="1">
      <alignment horizontal="center"/>
    </xf>
    <xf numFmtId="0" fontId="14" fillId="2" borderId="46" xfId="0" applyFont="1" applyFill="1" applyBorder="1" applyAlignment="1">
      <alignment horizontal="center"/>
    </xf>
    <xf numFmtId="0" fontId="14" fillId="2" borderId="33" xfId="0" applyFont="1" applyFill="1" applyBorder="1" applyAlignment="1">
      <alignment horizontal="center"/>
    </xf>
    <xf numFmtId="0" fontId="14" fillId="2" borderId="47" xfId="0" applyFont="1" applyFill="1" applyBorder="1"/>
    <xf numFmtId="0" fontId="14" fillId="2" borderId="48" xfId="0" applyFont="1" applyFill="1" applyBorder="1"/>
    <xf numFmtId="0" fontId="14" fillId="2" borderId="48" xfId="0" applyFont="1" applyFill="1" applyBorder="1" applyAlignment="1">
      <alignment horizontal="center"/>
    </xf>
    <xf numFmtId="0" fontId="14" fillId="2" borderId="49" xfId="0" applyFont="1" applyFill="1" applyBorder="1" applyAlignment="1">
      <alignment horizontal="center"/>
    </xf>
    <xf numFmtId="0" fontId="14" fillId="2" borderId="29" xfId="0" applyFont="1" applyFill="1" applyBorder="1"/>
    <xf numFmtId="0" fontId="14" fillId="2" borderId="32" xfId="0" applyFont="1" applyFill="1" applyBorder="1" applyAlignment="1">
      <alignment horizontal="center"/>
    </xf>
    <xf numFmtId="0" fontId="14" fillId="2" borderId="25" xfId="0" applyFont="1" applyFill="1" applyBorder="1" applyAlignment="1">
      <alignment horizontal="center"/>
    </xf>
    <xf numFmtId="0" fontId="14" fillId="2" borderId="26" xfId="0" applyFont="1" applyFill="1" applyBorder="1" applyAlignment="1">
      <alignment horizontal="center"/>
    </xf>
    <xf numFmtId="0" fontId="14" fillId="2" borderId="1" xfId="0" applyFont="1" applyFill="1" applyBorder="1"/>
    <xf numFmtId="0" fontId="14" fillId="2" borderId="39" xfId="0" applyFont="1" applyFill="1" applyBorder="1"/>
    <xf numFmtId="0" fontId="14" fillId="2" borderId="41" xfId="0" applyFont="1" applyFill="1" applyBorder="1"/>
    <xf numFmtId="0" fontId="14" fillId="2" borderId="41" xfId="0" applyFont="1" applyFill="1" applyBorder="1" applyAlignment="1">
      <alignment horizontal="center"/>
    </xf>
    <xf numFmtId="0" fontId="14" fillId="2" borderId="39" xfId="0" applyFont="1" applyFill="1" applyBorder="1" applyAlignment="1">
      <alignment horizontal="center"/>
    </xf>
    <xf numFmtId="0" fontId="14" fillId="2" borderId="21" xfId="0" applyFont="1" applyFill="1" applyBorder="1"/>
    <xf numFmtId="0" fontId="14" fillId="2" borderId="0" xfId="0" applyFont="1" applyFill="1" applyBorder="1"/>
    <xf numFmtId="0" fontId="14" fillId="2" borderId="54" xfId="0" applyFont="1" applyFill="1" applyBorder="1"/>
    <xf numFmtId="0" fontId="14" fillId="2" borderId="15" xfId="0" applyFont="1" applyFill="1" applyBorder="1"/>
    <xf numFmtId="0" fontId="14" fillId="2" borderId="11" xfId="0" applyFont="1" applyFill="1" applyBorder="1"/>
    <xf numFmtId="0" fontId="14" fillId="2" borderId="7" xfId="0" applyFont="1" applyFill="1" applyBorder="1"/>
    <xf numFmtId="0" fontId="14" fillId="2" borderId="14" xfId="0" applyFont="1" applyFill="1" applyBorder="1"/>
    <xf numFmtId="0" fontId="14" fillId="2" borderId="16" xfId="0" applyFont="1" applyFill="1" applyBorder="1"/>
    <xf numFmtId="0" fontId="14" fillId="2" borderId="20" xfId="0" applyFont="1" applyFill="1" applyBorder="1"/>
    <xf numFmtId="0" fontId="14" fillId="2" borderId="35" xfId="0" applyFont="1" applyFill="1" applyBorder="1"/>
    <xf numFmtId="0" fontId="14" fillId="2" borderId="40" xfId="0" applyFont="1" applyFill="1" applyBorder="1"/>
    <xf numFmtId="0" fontId="14" fillId="2" borderId="44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30" xfId="0" applyFont="1" applyFill="1" applyBorder="1"/>
    <xf numFmtId="0" fontId="14" fillId="2" borderId="33" xfId="0" applyFont="1" applyFill="1" applyBorder="1"/>
    <xf numFmtId="0" fontId="14" fillId="2" borderId="32" xfId="0" applyFont="1" applyFill="1" applyBorder="1"/>
    <xf numFmtId="0" fontId="14" fillId="2" borderId="25" xfId="0" applyFont="1" applyFill="1" applyBorder="1"/>
    <xf numFmtId="0" fontId="14" fillId="2" borderId="60" xfId="0" applyFont="1" applyFill="1" applyBorder="1"/>
    <xf numFmtId="0" fontId="14" fillId="2" borderId="61" xfId="0" applyFont="1" applyFill="1" applyBorder="1"/>
    <xf numFmtId="0" fontId="14" fillId="2" borderId="28" xfId="0" applyFont="1" applyFill="1" applyBorder="1"/>
    <xf numFmtId="0" fontId="14" fillId="2" borderId="46" xfId="0" applyFont="1" applyFill="1" applyBorder="1"/>
    <xf numFmtId="0" fontId="14" fillId="2" borderId="9" xfId="0" applyFont="1" applyFill="1" applyBorder="1"/>
    <xf numFmtId="0" fontId="14" fillId="2" borderId="59" xfId="0" applyFont="1" applyFill="1" applyBorder="1" applyAlignment="1">
      <alignment horizontal="center"/>
    </xf>
    <xf numFmtId="0" fontId="14" fillId="2" borderId="64" xfId="0" applyFont="1" applyFill="1" applyBorder="1" applyAlignment="1">
      <alignment horizontal="center"/>
    </xf>
    <xf numFmtId="0" fontId="14" fillId="2" borderId="22" xfId="0" applyFont="1" applyFill="1" applyBorder="1"/>
    <xf numFmtId="0" fontId="2" fillId="2" borderId="2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/>
    </xf>
    <xf numFmtId="0" fontId="2" fillId="2" borderId="58" xfId="1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2" fillId="2" borderId="23" xfId="1" applyFont="1" applyFill="1" applyBorder="1" applyAlignment="1">
      <alignment vertical="top" wrapText="1"/>
    </xf>
    <xf numFmtId="0" fontId="2" fillId="2" borderId="22" xfId="1" applyFont="1" applyFill="1" applyBorder="1" applyAlignment="1">
      <alignment vertical="top" wrapText="1"/>
    </xf>
    <xf numFmtId="0" fontId="2" fillId="2" borderId="47" xfId="0" applyFont="1" applyFill="1" applyBorder="1" applyAlignment="1"/>
    <xf numFmtId="0" fontId="2" fillId="2" borderId="48" xfId="0" applyFont="1" applyFill="1" applyBorder="1" applyAlignment="1"/>
    <xf numFmtId="0" fontId="2" fillId="2" borderId="50" xfId="0" applyFont="1" applyFill="1" applyBorder="1"/>
    <xf numFmtId="0" fontId="2" fillId="2" borderId="63" xfId="0" applyFont="1" applyFill="1" applyBorder="1"/>
    <xf numFmtId="0" fontId="2" fillId="2" borderId="23" xfId="1" applyFont="1" applyFill="1" applyBorder="1" applyAlignment="1"/>
    <xf numFmtId="0" fontId="2" fillId="2" borderId="22" xfId="1" applyFont="1" applyFill="1" applyBorder="1" applyAlignment="1"/>
    <xf numFmtId="0" fontId="2" fillId="2" borderId="61" xfId="1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2" fillId="2" borderId="60" xfId="1" applyFont="1" applyFill="1" applyBorder="1" applyAlignment="1">
      <alignment vertical="top" wrapText="1"/>
    </xf>
    <xf numFmtId="0" fontId="2" fillId="2" borderId="57" xfId="1" applyFont="1" applyFill="1" applyBorder="1" applyAlignment="1">
      <alignment horizontal="center"/>
    </xf>
    <xf numFmtId="0" fontId="2" fillId="2" borderId="65" xfId="0" applyFont="1" applyFill="1" applyBorder="1"/>
    <xf numFmtId="0" fontId="2" fillId="2" borderId="9" xfId="0" applyFont="1" applyFill="1" applyBorder="1"/>
    <xf numFmtId="0" fontId="3" fillId="2" borderId="6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horizontal="center"/>
    </xf>
    <xf numFmtId="0" fontId="2" fillId="2" borderId="25" xfId="1" applyFont="1" applyFill="1" applyBorder="1" applyAlignment="1">
      <alignment horizontal="center"/>
    </xf>
    <xf numFmtId="0" fontId="2" fillId="2" borderId="26" xfId="1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/>
    </xf>
    <xf numFmtId="0" fontId="3" fillId="2" borderId="4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2" fillId="2" borderId="65" xfId="1" applyFont="1" applyFill="1" applyBorder="1" applyAlignment="1">
      <alignment vertical="top" wrapText="1"/>
    </xf>
    <xf numFmtId="0" fontId="2" fillId="2" borderId="25" xfId="1" applyFont="1" applyFill="1" applyBorder="1" applyAlignment="1">
      <alignment vertical="top" wrapText="1"/>
    </xf>
    <xf numFmtId="0" fontId="2" fillId="2" borderId="27" xfId="1" applyFont="1" applyFill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28" xfId="0" applyFont="1" applyBorder="1"/>
    <xf numFmtId="0" fontId="1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15" xfId="0" applyFont="1" applyBorder="1" applyAlignment="1"/>
    <xf numFmtId="0" fontId="4" fillId="0" borderId="15" xfId="0" applyFont="1" applyBorder="1"/>
    <xf numFmtId="0" fontId="4" fillId="0" borderId="4" xfId="0" applyFont="1" applyBorder="1"/>
    <xf numFmtId="0" fontId="2" fillId="2" borderId="59" xfId="0" applyFont="1" applyFill="1" applyBorder="1"/>
    <xf numFmtId="0" fontId="3" fillId="2" borderId="28" xfId="0" applyFont="1" applyFill="1" applyBorder="1"/>
    <xf numFmtId="0" fontId="2" fillId="2" borderId="59" xfId="0" applyFont="1" applyFill="1" applyBorder="1" applyAlignment="1">
      <alignment horizontal="center"/>
    </xf>
    <xf numFmtId="0" fontId="2" fillId="2" borderId="6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48" xfId="0" applyFont="1" applyFill="1" applyBorder="1"/>
    <xf numFmtId="0" fontId="2" fillId="2" borderId="53" xfId="0" applyFont="1" applyFill="1" applyBorder="1" applyAlignment="1"/>
    <xf numFmtId="0" fontId="2" fillId="2" borderId="13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32" xfId="0" applyFont="1" applyFill="1" applyBorder="1" applyAlignment="1"/>
    <xf numFmtId="0" fontId="3" fillId="2" borderId="39" xfId="0" applyFont="1" applyFill="1" applyBorder="1" applyAlignment="1"/>
    <xf numFmtId="0" fontId="3" fillId="2" borderId="37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right" vertical="center"/>
    </xf>
    <xf numFmtId="0" fontId="2" fillId="2" borderId="60" xfId="1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64" xfId="1" applyFont="1" applyFill="1" applyBorder="1" applyAlignment="1">
      <alignment vertical="top"/>
    </xf>
    <xf numFmtId="0" fontId="3" fillId="2" borderId="44" xfId="0" applyFont="1" applyFill="1" applyBorder="1" applyAlignment="1"/>
    <xf numFmtId="0" fontId="2" fillId="2" borderId="0" xfId="0" applyFont="1" applyFill="1" applyBorder="1" applyAlignment="1"/>
    <xf numFmtId="0" fontId="2" fillId="2" borderId="42" xfId="1" applyFont="1" applyFill="1" applyBorder="1" applyAlignment="1">
      <alignment vertical="top" wrapText="1"/>
    </xf>
    <xf numFmtId="0" fontId="2" fillId="2" borderId="12" xfId="1" applyFont="1" applyFill="1" applyBorder="1" applyAlignment="1">
      <alignment horizontal="center"/>
    </xf>
    <xf numFmtId="0" fontId="3" fillId="2" borderId="60" xfId="0" applyFont="1" applyFill="1" applyBorder="1"/>
    <xf numFmtId="0" fontId="2" fillId="2" borderId="60" xfId="0" applyFont="1" applyFill="1" applyBorder="1"/>
    <xf numFmtId="0" fontId="2" fillId="2" borderId="9" xfId="1" applyFont="1" applyFill="1" applyBorder="1" applyAlignment="1">
      <alignment vertical="top" wrapText="1"/>
    </xf>
    <xf numFmtId="0" fontId="2" fillId="2" borderId="13" xfId="1" applyFont="1" applyFill="1" applyBorder="1" applyAlignment="1">
      <alignment vertical="top" wrapText="1"/>
    </xf>
    <xf numFmtId="0" fontId="2" fillId="2" borderId="30" xfId="0" applyFont="1" applyFill="1" applyBorder="1"/>
    <xf numFmtId="0" fontId="2" fillId="2" borderId="55" xfId="1" applyFont="1" applyFill="1" applyBorder="1" applyAlignment="1">
      <alignment vertical="top" wrapText="1"/>
    </xf>
    <xf numFmtId="0" fontId="2" fillId="2" borderId="64" xfId="1" applyFont="1" applyFill="1" applyBorder="1" applyAlignment="1">
      <alignment vertical="top" wrapText="1"/>
    </xf>
    <xf numFmtId="0" fontId="2" fillId="2" borderId="44" xfId="0" applyFont="1" applyFill="1" applyBorder="1" applyAlignment="1">
      <alignment wrapText="1"/>
    </xf>
    <xf numFmtId="0" fontId="14" fillId="0" borderId="46" xfId="0" applyFont="1" applyBorder="1" applyAlignment="1">
      <alignment horizontal="center"/>
    </xf>
    <xf numFmtId="0" fontId="2" fillId="2" borderId="37" xfId="0" applyFont="1" applyFill="1" applyBorder="1"/>
    <xf numFmtId="0" fontId="2" fillId="2" borderId="38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7" xfId="0" applyFont="1" applyFill="1" applyBorder="1"/>
    <xf numFmtId="0" fontId="2" fillId="2" borderId="15" xfId="0" applyFont="1" applyFill="1" applyBorder="1"/>
    <xf numFmtId="0" fontId="2" fillId="2" borderId="8" xfId="0" applyFont="1" applyFill="1" applyBorder="1"/>
    <xf numFmtId="0" fontId="3" fillId="2" borderId="4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4" xfId="0" applyFont="1" applyBorder="1"/>
    <xf numFmtId="0" fontId="2" fillId="0" borderId="7" xfId="0" applyFont="1" applyBorder="1" applyAlignment="1">
      <alignment horizontal="center"/>
    </xf>
    <xf numFmtId="0" fontId="0" fillId="2" borderId="0" xfId="0" applyFill="1" applyBorder="1"/>
    <xf numFmtId="0" fontId="2" fillId="0" borderId="7" xfId="0" applyFont="1" applyBorder="1"/>
    <xf numFmtId="0" fontId="3" fillId="2" borderId="32" xfId="0" applyFont="1" applyFill="1" applyBorder="1"/>
    <xf numFmtId="0" fontId="3" fillId="2" borderId="25" xfId="0" applyFont="1" applyFill="1" applyBorder="1"/>
    <xf numFmtId="0" fontId="2" fillId="2" borderId="4" xfId="0" applyFont="1" applyFill="1" applyBorder="1"/>
    <xf numFmtId="0" fontId="2" fillId="2" borderId="42" xfId="1" applyFont="1" applyFill="1" applyBorder="1" applyAlignment="1"/>
    <xf numFmtId="0" fontId="2" fillId="2" borderId="43" xfId="1" applyFont="1" applyFill="1" applyBorder="1" applyAlignment="1">
      <alignment horizontal="center"/>
    </xf>
    <xf numFmtId="0" fontId="3" fillId="2" borderId="7" xfId="0" applyFont="1" applyFill="1" applyBorder="1"/>
    <xf numFmtId="0" fontId="8" fillId="2" borderId="28" xfId="0" applyFont="1" applyFill="1" applyBorder="1"/>
    <xf numFmtId="0" fontId="14" fillId="2" borderId="28" xfId="0" applyFont="1" applyFill="1" applyBorder="1" applyAlignment="1">
      <alignment horizontal="center"/>
    </xf>
    <xf numFmtId="0" fontId="14" fillId="0" borderId="58" xfId="0" applyFont="1" applyBorder="1"/>
    <xf numFmtId="0" fontId="14" fillId="0" borderId="54" xfId="0" applyFont="1" applyBorder="1"/>
    <xf numFmtId="0" fontId="14" fillId="0" borderId="60" xfId="0" applyFont="1" applyBorder="1"/>
    <xf numFmtId="0" fontId="14" fillId="0" borderId="61" xfId="0" applyFont="1" applyBorder="1" applyAlignment="1">
      <alignment horizontal="center"/>
    </xf>
    <xf numFmtId="0" fontId="8" fillId="2" borderId="52" xfId="0" applyFont="1" applyFill="1" applyBorder="1"/>
    <xf numFmtId="0" fontId="14" fillId="0" borderId="65" xfId="0" applyFont="1" applyBorder="1"/>
    <xf numFmtId="0" fontId="14" fillId="0" borderId="24" xfId="0" applyFont="1" applyBorder="1"/>
    <xf numFmtId="0" fontId="14" fillId="0" borderId="25" xfId="0" applyFont="1" applyBorder="1"/>
    <xf numFmtId="0" fontId="3" fillId="2" borderId="65" xfId="0" applyFont="1" applyFill="1" applyBorder="1"/>
    <xf numFmtId="0" fontId="14" fillId="2" borderId="61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left"/>
    </xf>
    <xf numFmtId="0" fontId="3" fillId="2" borderId="32" xfId="0" applyFont="1" applyFill="1" applyBorder="1" applyAlignment="1">
      <alignment horizontal="left"/>
    </xf>
    <xf numFmtId="0" fontId="3" fillId="2" borderId="48" xfId="0" applyFont="1" applyFill="1" applyBorder="1"/>
    <xf numFmtId="0" fontId="3" fillId="2" borderId="30" xfId="0" applyFont="1" applyFill="1" applyBorder="1"/>
    <xf numFmtId="0" fontId="14" fillId="2" borderId="25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17" xfId="0" applyFont="1" applyFill="1" applyBorder="1"/>
    <xf numFmtId="0" fontId="4" fillId="2" borderId="15" xfId="0" applyFont="1" applyFill="1" applyBorder="1" applyAlignment="1"/>
    <xf numFmtId="0" fontId="4" fillId="2" borderId="15" xfId="0" applyFont="1" applyFill="1" applyBorder="1"/>
    <xf numFmtId="0" fontId="4" fillId="2" borderId="4" xfId="0" applyFont="1" applyFill="1" applyBorder="1"/>
    <xf numFmtId="0" fontId="4" fillId="2" borderId="17" xfId="0" applyFont="1" applyFill="1" applyBorder="1"/>
    <xf numFmtId="0" fontId="4" fillId="2" borderId="18" xfId="0" applyFont="1" applyFill="1" applyBorder="1"/>
    <xf numFmtId="0" fontId="14" fillId="2" borderId="19" xfId="0" applyFont="1" applyFill="1" applyBorder="1"/>
    <xf numFmtId="0" fontId="16" fillId="2" borderId="28" xfId="0" applyFont="1" applyFill="1" applyBorder="1"/>
    <xf numFmtId="0" fontId="15" fillId="2" borderId="0" xfId="0" applyFont="1" applyFill="1" applyBorder="1"/>
    <xf numFmtId="0" fontId="16" fillId="2" borderId="28" xfId="0" applyFont="1" applyFill="1" applyBorder="1" applyAlignment="1">
      <alignment horizontal="center"/>
    </xf>
    <xf numFmtId="0" fontId="4" fillId="2" borderId="62" xfId="0" applyFont="1" applyFill="1" applyBorder="1"/>
    <xf numFmtId="0" fontId="4" fillId="2" borderId="4" xfId="0" applyFont="1" applyFill="1" applyBorder="1" applyAlignment="1">
      <alignment horizontal="center"/>
    </xf>
    <xf numFmtId="0" fontId="2" fillId="2" borderId="66" xfId="0" applyFont="1" applyFill="1" applyBorder="1" applyAlignment="1">
      <alignment horizontal="center"/>
    </xf>
    <xf numFmtId="0" fontId="4" fillId="0" borderId="62" xfId="0" applyFont="1" applyFill="1" applyBorder="1"/>
    <xf numFmtId="0" fontId="3" fillId="2" borderId="11" xfId="0" applyFont="1" applyFill="1" applyBorder="1"/>
    <xf numFmtId="0" fontId="2" fillId="2" borderId="6" xfId="1" applyFont="1" applyFill="1" applyBorder="1" applyAlignment="1"/>
    <xf numFmtId="0" fontId="2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4" fillId="0" borderId="17" xfId="0" applyFont="1" applyBorder="1" applyAlignment="1"/>
    <xf numFmtId="0" fontId="2" fillId="2" borderId="60" xfId="1" applyFont="1" applyFill="1" applyBorder="1" applyAlignment="1">
      <alignment vertical="top"/>
    </xf>
    <xf numFmtId="0" fontId="14" fillId="0" borderId="0" xfId="0" applyFont="1" applyBorder="1" applyAlignment="1"/>
    <xf numFmtId="0" fontId="2" fillId="2" borderId="9" xfId="1" applyFont="1" applyFill="1" applyBorder="1" applyAlignment="1">
      <alignment vertical="top"/>
    </xf>
    <xf numFmtId="0" fontId="2" fillId="2" borderId="30" xfId="0" applyFont="1" applyFill="1" applyBorder="1" applyAlignment="1"/>
    <xf numFmtId="0" fontId="3" fillId="2" borderId="37" xfId="0" applyFont="1" applyFill="1" applyBorder="1" applyAlignment="1"/>
    <xf numFmtId="0" fontId="2" fillId="2" borderId="13" xfId="0" applyFont="1" applyFill="1" applyBorder="1"/>
    <xf numFmtId="0" fontId="3" fillId="2" borderId="13" xfId="0" applyFont="1" applyFill="1" applyBorder="1"/>
    <xf numFmtId="0" fontId="3" fillId="2" borderId="9" xfId="0" applyFont="1" applyFill="1" applyBorder="1"/>
    <xf numFmtId="0" fontId="2" fillId="2" borderId="10" xfId="0" applyFont="1" applyFill="1" applyBorder="1"/>
    <xf numFmtId="0" fontId="2" fillId="0" borderId="4" xfId="0" applyFont="1" applyBorder="1" applyAlignment="1">
      <alignment horizontal="center"/>
    </xf>
    <xf numFmtId="0" fontId="14" fillId="0" borderId="17" xfId="0" applyFont="1" applyFill="1" applyBorder="1"/>
    <xf numFmtId="0" fontId="4" fillId="0" borderId="1" xfId="0" applyFont="1" applyBorder="1"/>
    <xf numFmtId="0" fontId="3" fillId="0" borderId="67" xfId="0" applyFont="1" applyBorder="1"/>
    <xf numFmtId="0" fontId="3" fillId="0" borderId="4" xfId="0" applyFont="1" applyBorder="1"/>
    <xf numFmtId="0" fontId="14" fillId="0" borderId="4" xfId="0" applyFont="1" applyBorder="1"/>
    <xf numFmtId="0" fontId="14" fillId="0" borderId="46" xfId="0" applyFont="1" applyBorder="1"/>
    <xf numFmtId="0" fontId="2" fillId="2" borderId="28" xfId="1" applyFont="1" applyFill="1" applyBorder="1" applyAlignment="1">
      <alignment vertical="top"/>
    </xf>
    <xf numFmtId="0" fontId="3" fillId="0" borderId="6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64" xfId="0" applyFont="1" applyFill="1" applyBorder="1" applyAlignment="1">
      <alignment horizontal="center"/>
    </xf>
    <xf numFmtId="0" fontId="2" fillId="2" borderId="65" xfId="1" applyFont="1" applyFill="1" applyBorder="1" applyAlignment="1">
      <alignment vertical="top"/>
    </xf>
    <xf numFmtId="0" fontId="2" fillId="2" borderId="25" xfId="1" applyFont="1" applyFill="1" applyBorder="1" applyAlignment="1"/>
    <xf numFmtId="0" fontId="2" fillId="0" borderId="14" xfId="0" applyFont="1" applyBorder="1"/>
    <xf numFmtId="0" fontId="14" fillId="0" borderId="4" xfId="0" applyFont="1" applyBorder="1" applyAlignment="1">
      <alignment horizontal="center"/>
    </xf>
    <xf numFmtId="0" fontId="4" fillId="0" borderId="54" xfId="0" applyFont="1" applyBorder="1"/>
    <xf numFmtId="0" fontId="14" fillId="0" borderId="21" xfId="0" applyFont="1" applyBorder="1"/>
    <xf numFmtId="0" fontId="4" fillId="0" borderId="54" xfId="0" applyFont="1" applyBorder="1" applyAlignment="1">
      <alignment horizontal="center"/>
    </xf>
    <xf numFmtId="0" fontId="1" fillId="0" borderId="0" xfId="0" applyFont="1"/>
    <xf numFmtId="0" fontId="3" fillId="0" borderId="11" xfId="0" applyFont="1" applyBorder="1"/>
    <xf numFmtId="0" fontId="3" fillId="0" borderId="7" xfId="0" applyFont="1" applyBorder="1"/>
    <xf numFmtId="0" fontId="2" fillId="0" borderId="37" xfId="0" applyFont="1" applyBorder="1"/>
    <xf numFmtId="0" fontId="3" fillId="0" borderId="44" xfId="0" applyFont="1" applyBorder="1"/>
    <xf numFmtId="0" fontId="2" fillId="0" borderId="44" xfId="0" applyFont="1" applyBorder="1"/>
    <xf numFmtId="0" fontId="2" fillId="0" borderId="40" xfId="0" applyFont="1" applyBorder="1"/>
    <xf numFmtId="0" fontId="1" fillId="0" borderId="0" xfId="0" applyFont="1" applyBorder="1"/>
    <xf numFmtId="0" fontId="16" fillId="2" borderId="32" xfId="0" applyFont="1" applyFill="1" applyBorder="1"/>
    <xf numFmtId="0" fontId="18" fillId="2" borderId="33" xfId="0" applyFont="1" applyFill="1" applyBorder="1"/>
    <xf numFmtId="0" fontId="18" fillId="2" borderId="61" xfId="0" applyFont="1" applyFill="1" applyBorder="1"/>
    <xf numFmtId="0" fontId="14" fillId="2" borderId="65" xfId="0" applyFont="1" applyFill="1" applyBorder="1"/>
    <xf numFmtId="0" fontId="16" fillId="2" borderId="25" xfId="0" applyFont="1" applyFill="1" applyBorder="1"/>
    <xf numFmtId="0" fontId="18" fillId="2" borderId="26" xfId="0" applyFont="1" applyFill="1" applyBorder="1"/>
    <xf numFmtId="0" fontId="16" fillId="2" borderId="48" xfId="0" applyFont="1" applyFill="1" applyBorder="1"/>
    <xf numFmtId="0" fontId="18" fillId="2" borderId="49" xfId="0" applyFont="1" applyFill="1" applyBorder="1"/>
    <xf numFmtId="0" fontId="18" fillId="2" borderId="32" xfId="0" applyFont="1" applyFill="1" applyBorder="1" applyAlignment="1">
      <alignment horizontal="center"/>
    </xf>
    <xf numFmtId="0" fontId="14" fillId="2" borderId="13" xfId="0" applyFont="1" applyFill="1" applyBorder="1" applyAlignment="1">
      <alignment wrapText="1"/>
    </xf>
    <xf numFmtId="0" fontId="14" fillId="2" borderId="13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right"/>
    </xf>
    <xf numFmtId="0" fontId="14" fillId="2" borderId="13" xfId="0" applyFont="1" applyFill="1" applyBorder="1" applyAlignment="1">
      <alignment horizontal="center" vertical="center"/>
    </xf>
    <xf numFmtId="0" fontId="14" fillId="2" borderId="13" xfId="0" applyFont="1" applyFill="1" applyBorder="1"/>
    <xf numFmtId="0" fontId="14" fillId="2" borderId="10" xfId="0" applyFont="1" applyFill="1" applyBorder="1"/>
    <xf numFmtId="0" fontId="14" fillId="2" borderId="44" xfId="0" applyFont="1" applyFill="1" applyBorder="1"/>
    <xf numFmtId="0" fontId="14" fillId="2" borderId="45" xfId="0" applyFont="1" applyFill="1" applyBorder="1"/>
    <xf numFmtId="0" fontId="8" fillId="2" borderId="13" xfId="0" applyFont="1" applyFill="1" applyBorder="1"/>
    <xf numFmtId="0" fontId="2" fillId="2" borderId="0" xfId="1" applyFont="1" applyFill="1" applyBorder="1" applyAlignment="1">
      <alignment vertical="top" wrapText="1"/>
    </xf>
    <xf numFmtId="0" fontId="1" fillId="0" borderId="0" xfId="0" applyFont="1" applyBorder="1" applyAlignment="1">
      <alignment horizontal="left"/>
    </xf>
    <xf numFmtId="0" fontId="1" fillId="2" borderId="0" xfId="0" applyFont="1" applyFill="1" applyBorder="1"/>
    <xf numFmtId="0" fontId="11" fillId="0" borderId="0" xfId="0" applyFont="1"/>
    <xf numFmtId="0" fontId="11" fillId="2" borderId="0" xfId="1" applyFont="1" applyFill="1" applyBorder="1" applyAlignment="1">
      <alignment vertical="top" wrapText="1"/>
    </xf>
    <xf numFmtId="0" fontId="14" fillId="2" borderId="0" xfId="0" applyFont="1" applyFill="1" applyBorder="1" applyAlignment="1">
      <alignment horizontal="center"/>
    </xf>
    <xf numFmtId="0" fontId="14" fillId="2" borderId="63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26" xfId="0" applyFont="1" applyFill="1" applyBorder="1"/>
    <xf numFmtId="0" fontId="14" fillId="2" borderId="49" xfId="0" applyFont="1" applyFill="1" applyBorder="1"/>
    <xf numFmtId="0" fontId="2" fillId="2" borderId="5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60" xfId="0" applyFont="1" applyFill="1" applyBorder="1" applyAlignment="1">
      <alignment wrapText="1"/>
    </xf>
    <xf numFmtId="0" fontId="2" fillId="2" borderId="47" xfId="0" applyFont="1" applyFill="1" applyBorder="1" applyAlignment="1">
      <alignment wrapText="1"/>
    </xf>
    <xf numFmtId="0" fontId="9" fillId="2" borderId="2" xfId="0" applyFont="1" applyFill="1" applyBorder="1"/>
    <xf numFmtId="0" fontId="3" fillId="2" borderId="62" xfId="0" applyFont="1" applyFill="1" applyBorder="1"/>
    <xf numFmtId="0" fontId="3" fillId="2" borderId="46" xfId="0" applyFont="1" applyFill="1" applyBorder="1" applyAlignment="1">
      <alignment horizontal="center"/>
    </xf>
    <xf numFmtId="0" fontId="2" fillId="2" borderId="62" xfId="0" applyFont="1" applyFill="1" applyBorder="1" applyAlignment="1">
      <alignment horizontal="center"/>
    </xf>
    <xf numFmtId="0" fontId="14" fillId="2" borderId="8" xfId="0" applyFont="1" applyFill="1" applyBorder="1"/>
    <xf numFmtId="0" fontId="3" fillId="2" borderId="2" xfId="0" applyFont="1" applyFill="1" applyBorder="1" applyAlignment="1">
      <alignment horizontal="center"/>
    </xf>
    <xf numFmtId="0" fontId="14" fillId="2" borderId="43" xfId="0" applyFont="1" applyFill="1" applyBorder="1" applyAlignment="1">
      <alignment horizontal="center" vertical="top"/>
    </xf>
    <xf numFmtId="2" fontId="14" fillId="2" borderId="34" xfId="0" applyNumberFormat="1" applyFont="1" applyFill="1" applyBorder="1" applyAlignment="1">
      <alignment horizontal="center" vertical="top"/>
    </xf>
    <xf numFmtId="2" fontId="14" fillId="2" borderId="33" xfId="0" applyNumberFormat="1" applyFont="1" applyFill="1" applyBorder="1" applyAlignment="1">
      <alignment horizontal="center" vertical="top"/>
    </xf>
    <xf numFmtId="0" fontId="14" fillId="2" borderId="34" xfId="0" applyFont="1" applyFill="1" applyBorder="1" applyAlignment="1">
      <alignment horizontal="center" vertical="top"/>
    </xf>
    <xf numFmtId="0" fontId="14" fillId="2" borderId="29" xfId="0" applyFont="1" applyFill="1" applyBorder="1" applyAlignment="1">
      <alignment horizontal="center" vertical="top"/>
    </xf>
    <xf numFmtId="0" fontId="14" fillId="2" borderId="33" xfId="0" applyFont="1" applyFill="1" applyBorder="1" applyAlignment="1">
      <alignment horizontal="center" vertical="top"/>
    </xf>
    <xf numFmtId="0" fontId="14" fillId="2" borderId="9" xfId="0" applyFont="1" applyFill="1" applyBorder="1" applyAlignment="1">
      <alignment horizontal="center" vertical="top"/>
    </xf>
    <xf numFmtId="0" fontId="14" fillId="2" borderId="30" xfId="0" applyFont="1" applyFill="1" applyBorder="1" applyAlignment="1">
      <alignment horizontal="center" vertical="top"/>
    </xf>
    <xf numFmtId="2" fontId="14" fillId="2" borderId="0" xfId="0" applyNumberFormat="1" applyFont="1" applyFill="1" applyBorder="1" applyAlignment="1">
      <alignment horizontal="center" vertical="top"/>
    </xf>
    <xf numFmtId="2" fontId="14" fillId="2" borderId="54" xfId="0" applyNumberFormat="1" applyFont="1" applyFill="1" applyBorder="1" applyAlignment="1">
      <alignment horizontal="center" vertical="top"/>
    </xf>
    <xf numFmtId="0" fontId="14" fillId="2" borderId="8" xfId="0" applyFont="1" applyFill="1" applyBorder="1" applyAlignment="1">
      <alignment horizontal="center" vertical="top"/>
    </xf>
    <xf numFmtId="0" fontId="14" fillId="2" borderId="6" xfId="0" applyFont="1" applyFill="1" applyBorder="1" applyAlignment="1">
      <alignment horizontal="center" vertical="top"/>
    </xf>
    <xf numFmtId="0" fontId="14" fillId="2" borderId="32" xfId="0" applyFont="1" applyFill="1" applyBorder="1" applyAlignment="1">
      <alignment horizontal="center" vertical="top"/>
    </xf>
    <xf numFmtId="0" fontId="14" fillId="2" borderId="7" xfId="0" applyFont="1" applyFill="1" applyBorder="1" applyAlignment="1">
      <alignment horizontal="center" vertical="top"/>
    </xf>
    <xf numFmtId="0" fontId="14" fillId="2" borderId="69" xfId="0" applyFont="1" applyFill="1" applyBorder="1" applyAlignment="1">
      <alignment horizontal="center" vertical="top"/>
    </xf>
    <xf numFmtId="0" fontId="14" fillId="2" borderId="41" xfId="0" applyFont="1" applyFill="1" applyBorder="1" applyAlignment="1">
      <alignment horizontal="center" vertical="top"/>
    </xf>
    <xf numFmtId="0" fontId="14" fillId="2" borderId="35" xfId="0" applyFont="1" applyFill="1" applyBorder="1" applyAlignment="1">
      <alignment horizontal="center" vertical="top"/>
    </xf>
    <xf numFmtId="0" fontId="14" fillId="2" borderId="40" xfId="0" applyFont="1" applyFill="1" applyBorder="1" applyAlignment="1">
      <alignment horizontal="center" vertical="top"/>
    </xf>
    <xf numFmtId="0" fontId="14" fillId="2" borderId="14" xfId="0" applyFont="1" applyFill="1" applyBorder="1" applyAlignment="1">
      <alignment horizontal="center" vertical="top"/>
    </xf>
    <xf numFmtId="2" fontId="14" fillId="2" borderId="57" xfId="0" applyNumberFormat="1" applyFont="1" applyFill="1" applyBorder="1" applyAlignment="1">
      <alignment horizontal="center" vertical="top"/>
    </xf>
    <xf numFmtId="0" fontId="14" fillId="2" borderId="60" xfId="0" applyFont="1" applyFill="1" applyBorder="1" applyAlignment="1">
      <alignment horizontal="center" vertical="top"/>
    </xf>
    <xf numFmtId="0" fontId="14" fillId="2" borderId="61" xfId="0" applyFont="1" applyFill="1" applyBorder="1" applyAlignment="1">
      <alignment horizontal="center" vertical="top"/>
    </xf>
    <xf numFmtId="2" fontId="14" fillId="2" borderId="8" xfId="0" applyNumberFormat="1" applyFont="1" applyFill="1" applyBorder="1" applyAlignment="1">
      <alignment horizontal="center" vertical="top"/>
    </xf>
    <xf numFmtId="2" fontId="14" fillId="2" borderId="14" xfId="0" applyNumberFormat="1" applyFont="1" applyFill="1" applyBorder="1" applyAlignment="1">
      <alignment horizontal="center" vertical="top"/>
    </xf>
    <xf numFmtId="0" fontId="14" fillId="2" borderId="57" xfId="0" applyFont="1" applyFill="1" applyBorder="1" applyAlignment="1">
      <alignment horizontal="center" vertical="top"/>
    </xf>
    <xf numFmtId="0" fontId="14" fillId="2" borderId="22" xfId="0" applyFont="1" applyFill="1" applyBorder="1" applyAlignment="1">
      <alignment horizontal="center" vertical="top"/>
    </xf>
    <xf numFmtId="2" fontId="14" fillId="2" borderId="61" xfId="0" applyNumberFormat="1" applyFont="1" applyFill="1" applyBorder="1" applyAlignment="1">
      <alignment horizontal="center" vertical="top"/>
    </xf>
    <xf numFmtId="0" fontId="11" fillId="2" borderId="28" xfId="0" applyFont="1" applyFill="1" applyBorder="1" applyAlignment="1">
      <alignment horizontal="center" vertical="top" wrapText="1"/>
    </xf>
    <xf numFmtId="0" fontId="11" fillId="2" borderId="57" xfId="0" applyFont="1" applyFill="1" applyBorder="1" applyAlignment="1">
      <alignment horizontal="center" vertical="top" wrapText="1"/>
    </xf>
    <xf numFmtId="0" fontId="11" fillId="2" borderId="60" xfId="0" applyFont="1" applyFill="1" applyBorder="1" applyAlignment="1">
      <alignment horizontal="center" vertical="top" wrapText="1"/>
    </xf>
    <xf numFmtId="0" fontId="11" fillId="2" borderId="61" xfId="0" applyFont="1" applyFill="1" applyBorder="1" applyAlignment="1">
      <alignment horizontal="center" vertical="top" wrapText="1"/>
    </xf>
    <xf numFmtId="0" fontId="11" fillId="2" borderId="48" xfId="0" applyFont="1" applyFill="1" applyBorder="1" applyAlignment="1">
      <alignment horizontal="center" vertical="top" wrapText="1"/>
    </xf>
    <xf numFmtId="0" fontId="11" fillId="2" borderId="53" xfId="0" applyFont="1" applyFill="1" applyBorder="1" applyAlignment="1">
      <alignment horizontal="center" vertical="top" wrapText="1"/>
    </xf>
    <xf numFmtId="0" fontId="11" fillId="2" borderId="47" xfId="0" applyFont="1" applyFill="1" applyBorder="1" applyAlignment="1">
      <alignment horizontal="center" vertical="top" wrapText="1"/>
    </xf>
    <xf numFmtId="0" fontId="11" fillId="2" borderId="49" xfId="0" applyFont="1" applyFill="1" applyBorder="1" applyAlignment="1">
      <alignment horizontal="center" vertical="top" wrapText="1"/>
    </xf>
    <xf numFmtId="0" fontId="11" fillId="2" borderId="34" xfId="0" applyFont="1" applyFill="1" applyBorder="1" applyAlignment="1">
      <alignment horizontal="center" vertical="top"/>
    </xf>
    <xf numFmtId="0" fontId="3" fillId="2" borderId="47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0" borderId="55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3" fillId="2" borderId="65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60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4" fillId="0" borderId="24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3" fillId="0" borderId="65" xfId="0" applyFont="1" applyBorder="1" applyAlignment="1">
      <alignment horizontal="center" vertical="top"/>
    </xf>
    <xf numFmtId="0" fontId="3" fillId="0" borderId="60" xfId="0" applyFont="1" applyBorder="1" applyAlignment="1">
      <alignment horizontal="center" vertical="top"/>
    </xf>
    <xf numFmtId="0" fontId="3" fillId="0" borderId="47" xfId="0" applyFont="1" applyBorder="1" applyAlignment="1">
      <alignment horizontal="center" vertical="top"/>
    </xf>
    <xf numFmtId="0" fontId="4" fillId="0" borderId="2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1" fillId="2" borderId="48" xfId="0" applyFont="1" applyFill="1" applyBorder="1" applyAlignment="1">
      <alignment horizontal="left" wrapText="1"/>
    </xf>
    <xf numFmtId="0" fontId="11" fillId="2" borderId="0" xfId="1" applyFont="1" applyFill="1" applyBorder="1" applyAlignment="1">
      <alignment horizontal="left" vertical="top" wrapText="1"/>
    </xf>
    <xf numFmtId="0" fontId="2" fillId="0" borderId="6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9" fillId="0" borderId="0" xfId="0" applyFont="1" applyBorder="1" applyAlignment="1">
      <alignment horizontal="left" vertical="top"/>
    </xf>
    <xf numFmtId="0" fontId="3" fillId="0" borderId="4" xfId="0" applyFont="1" applyBorder="1" applyAlignment="1">
      <alignment horizontal="center"/>
    </xf>
    <xf numFmtId="0" fontId="11" fillId="2" borderId="57" xfId="0" applyFont="1" applyFill="1" applyBorder="1" applyAlignment="1">
      <alignment horizontal="left" wrapText="1"/>
    </xf>
    <xf numFmtId="0" fontId="11" fillId="2" borderId="58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4" fillId="2" borderId="50" xfId="0" applyFont="1" applyFill="1" applyBorder="1" applyAlignment="1">
      <alignment horizontal="center"/>
    </xf>
    <xf numFmtId="0" fontId="14" fillId="2" borderId="51" xfId="0" applyFont="1" applyFill="1" applyBorder="1" applyAlignment="1">
      <alignment horizontal="center"/>
    </xf>
    <xf numFmtId="0" fontId="3" fillId="2" borderId="6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59" xfId="0" applyFont="1" applyFill="1" applyBorder="1" applyAlignment="1">
      <alignment horizontal="center"/>
    </xf>
    <xf numFmtId="0" fontId="14" fillId="2" borderId="34" xfId="0" applyFont="1" applyFill="1" applyBorder="1" applyAlignment="1">
      <alignment horizontal="center"/>
    </xf>
    <xf numFmtId="0" fontId="14" fillId="2" borderId="63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319"/>
  <sheetViews>
    <sheetView tabSelected="1" topLeftCell="A164" zoomScaleNormal="100" workbookViewId="0">
      <selection activeCell="N226" sqref="N226"/>
    </sheetView>
  </sheetViews>
  <sheetFormatPr defaultColWidth="0" defaultRowHeight="0" customHeight="1" zeroHeight="1"/>
  <cols>
    <col min="1" max="1" width="2.75" style="82" customWidth="1"/>
    <col min="2" max="2" width="34.75" style="82" customWidth="1"/>
    <col min="3" max="3" width="6" style="82" customWidth="1"/>
    <col min="4" max="4" width="6.625" style="82" customWidth="1"/>
    <col min="5" max="5" width="11.125" style="82" customWidth="1"/>
    <col min="6" max="6" width="8.625" style="82" customWidth="1"/>
    <col min="7" max="7" width="7.375" style="82" customWidth="1"/>
    <col min="8" max="8" width="7.5" style="82" customWidth="1"/>
    <col min="9" max="9" width="8.75" style="82" customWidth="1"/>
    <col min="10" max="10" width="7.125" style="82" customWidth="1"/>
    <col min="11" max="11" width="7.625" style="82" customWidth="1"/>
    <col min="12" max="12" width="11.625" style="82" customWidth="1"/>
    <col min="13" max="13" width="6.125" style="82" customWidth="1"/>
    <col min="14" max="14" width="8" customWidth="1"/>
  </cols>
  <sheetData>
    <row r="2" spans="1:13" ht="15.75">
      <c r="A2" s="453" t="s">
        <v>0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</row>
    <row r="3" spans="1:13" ht="15.75">
      <c r="A3" s="453" t="s">
        <v>1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</row>
    <row r="4" spans="1:13" ht="15">
      <c r="A4" s="487" t="s">
        <v>76</v>
      </c>
      <c r="B4" s="487"/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87"/>
    </row>
    <row r="5" spans="1:13" ht="14.25">
      <c r="A5" s="83"/>
      <c r="B5" s="1" t="s">
        <v>2</v>
      </c>
      <c r="C5" s="84"/>
      <c r="D5" s="83"/>
      <c r="E5" s="83"/>
      <c r="F5" s="83"/>
      <c r="G5" s="83"/>
      <c r="H5" s="83"/>
      <c r="I5" s="83"/>
      <c r="J5" s="83"/>
      <c r="K5" s="83"/>
      <c r="L5" s="83"/>
      <c r="M5" s="83"/>
    </row>
    <row r="6" spans="1:13" ht="14.25">
      <c r="B6" s="2" t="s">
        <v>3</v>
      </c>
    </row>
    <row r="7" spans="1:13" ht="14.25">
      <c r="B7" s="2" t="s">
        <v>4</v>
      </c>
    </row>
    <row r="8" spans="1:13" ht="14.25">
      <c r="B8" s="2" t="s">
        <v>5</v>
      </c>
    </row>
    <row r="9" spans="1:13" ht="14.25">
      <c r="B9" s="2" t="s">
        <v>6</v>
      </c>
    </row>
    <row r="10" spans="1:13" ht="9" customHeight="1"/>
    <row r="11" spans="1:13" ht="16.5" thickBot="1">
      <c r="B11" s="354" t="s">
        <v>7</v>
      </c>
      <c r="G11" s="88"/>
    </row>
    <row r="12" spans="1:13" ht="14.25">
      <c r="A12" s="457" t="s">
        <v>8</v>
      </c>
      <c r="B12" s="342"/>
      <c r="C12" s="460" t="s">
        <v>15</v>
      </c>
      <c r="D12" s="442" t="s">
        <v>9</v>
      </c>
      <c r="E12" s="442"/>
      <c r="F12" s="454"/>
      <c r="G12" s="4" t="s">
        <v>10</v>
      </c>
      <c r="H12" s="229" t="s">
        <v>11</v>
      </c>
      <c r="I12" s="229" t="s">
        <v>12</v>
      </c>
      <c r="J12" s="443" t="s">
        <v>13</v>
      </c>
      <c r="K12" s="443"/>
      <c r="L12" s="443"/>
      <c r="M12" s="444"/>
    </row>
    <row r="13" spans="1:13" ht="14.25">
      <c r="A13" s="458"/>
      <c r="B13" s="343" t="s">
        <v>14</v>
      </c>
      <c r="C13" s="461"/>
      <c r="D13" s="463" t="s">
        <v>16</v>
      </c>
      <c r="E13" s="7" t="s">
        <v>17</v>
      </c>
      <c r="F13" s="8" t="s">
        <v>18</v>
      </c>
      <c r="G13" s="9" t="s">
        <v>19</v>
      </c>
      <c r="H13" s="7" t="s">
        <v>20</v>
      </c>
      <c r="I13" s="7" t="s">
        <v>21</v>
      </c>
      <c r="J13" s="226" t="s">
        <v>16</v>
      </c>
      <c r="K13" s="455" t="s">
        <v>22</v>
      </c>
      <c r="L13" s="456"/>
      <c r="M13" s="86" t="s">
        <v>23</v>
      </c>
    </row>
    <row r="14" spans="1:13" ht="14.25">
      <c r="A14" s="458"/>
      <c r="B14" s="343" t="s">
        <v>24</v>
      </c>
      <c r="C14" s="461"/>
      <c r="D14" s="464"/>
      <c r="E14" s="7" t="s">
        <v>25</v>
      </c>
      <c r="F14" s="12" t="s">
        <v>26</v>
      </c>
      <c r="G14" s="13" t="s">
        <v>27</v>
      </c>
      <c r="H14" s="7"/>
      <c r="I14" s="13" t="s">
        <v>28</v>
      </c>
      <c r="J14" s="227"/>
      <c r="K14" s="14" t="s">
        <v>29</v>
      </c>
      <c r="L14" s="15" t="s">
        <v>30</v>
      </c>
      <c r="M14" s="16"/>
    </row>
    <row r="15" spans="1:13" ht="14.25">
      <c r="A15" s="458"/>
      <c r="B15" s="343"/>
      <c r="C15" s="461"/>
      <c r="D15" s="464"/>
      <c r="E15" s="7" t="s">
        <v>31</v>
      </c>
      <c r="F15" s="12" t="s">
        <v>32</v>
      </c>
      <c r="G15" s="13" t="s">
        <v>33</v>
      </c>
      <c r="H15" s="90"/>
      <c r="I15" s="7" t="s">
        <v>34</v>
      </c>
      <c r="J15" s="228"/>
      <c r="K15" s="89"/>
      <c r="L15" s="17"/>
      <c r="M15" s="18"/>
    </row>
    <row r="16" spans="1:13" ht="14.25">
      <c r="A16" s="458"/>
      <c r="B16" s="89"/>
      <c r="C16" s="461"/>
      <c r="D16" s="464"/>
      <c r="E16" s="7" t="s">
        <v>35</v>
      </c>
      <c r="F16" s="12"/>
      <c r="G16" s="13" t="s">
        <v>36</v>
      </c>
      <c r="H16" s="7"/>
      <c r="I16" s="90" t="s">
        <v>37</v>
      </c>
      <c r="J16" s="89"/>
      <c r="K16" s="89"/>
      <c r="L16" s="90"/>
      <c r="M16" s="91"/>
    </row>
    <row r="17" spans="1:14" ht="6" customHeight="1" thickBot="1">
      <c r="A17" s="459"/>
      <c r="B17" s="93"/>
      <c r="C17" s="462"/>
      <c r="D17" s="465"/>
      <c r="E17" s="19"/>
      <c r="F17" s="20"/>
      <c r="G17" s="324"/>
      <c r="H17" s="19"/>
      <c r="I17" s="94"/>
      <c r="J17" s="93"/>
      <c r="K17" s="93"/>
      <c r="L17" s="94"/>
      <c r="M17" s="95"/>
    </row>
    <row r="18" spans="1:14" ht="15" thickBot="1">
      <c r="A18" s="357"/>
      <c r="B18" s="358" t="s">
        <v>38</v>
      </c>
      <c r="C18" s="359"/>
      <c r="D18" s="359"/>
      <c r="E18" s="359"/>
      <c r="F18" s="359"/>
      <c r="G18" s="359"/>
      <c r="H18" s="359"/>
      <c r="I18" s="359"/>
      <c r="J18" s="359"/>
      <c r="K18" s="359"/>
      <c r="L18" s="359"/>
      <c r="M18" s="360"/>
    </row>
    <row r="19" spans="1:14" ht="15" thickBot="1">
      <c r="A19" s="355" t="s">
        <v>39</v>
      </c>
      <c r="B19" s="356" t="s">
        <v>40</v>
      </c>
      <c r="C19" s="356"/>
      <c r="D19" s="275"/>
      <c r="E19" s="275"/>
      <c r="F19" s="275"/>
      <c r="G19" s="275"/>
      <c r="H19" s="275"/>
      <c r="I19" s="275"/>
      <c r="J19" s="275"/>
      <c r="K19" s="275"/>
      <c r="L19" s="275"/>
      <c r="M19" s="349"/>
    </row>
    <row r="20" spans="1:14" s="36" customFormat="1" ht="14.25">
      <c r="A20" s="243" t="s">
        <v>182</v>
      </c>
      <c r="B20" s="97" t="s">
        <v>41</v>
      </c>
      <c r="C20" s="96" t="s">
        <v>39</v>
      </c>
      <c r="D20" s="96">
        <v>2</v>
      </c>
      <c r="E20" s="96">
        <v>1</v>
      </c>
      <c r="F20" s="96">
        <v>1</v>
      </c>
      <c r="G20" s="176">
        <v>0</v>
      </c>
      <c r="H20" s="96" t="s">
        <v>42</v>
      </c>
      <c r="I20" s="96" t="s">
        <v>43</v>
      </c>
      <c r="J20" s="96">
        <v>30</v>
      </c>
      <c r="K20" s="176">
        <v>0</v>
      </c>
      <c r="L20" s="176">
        <v>30</v>
      </c>
      <c r="M20" s="177">
        <v>0</v>
      </c>
    </row>
    <row r="21" spans="1:14" s="36" customFormat="1" ht="14.25">
      <c r="A21" s="244" t="s">
        <v>181</v>
      </c>
      <c r="B21" s="230" t="s">
        <v>72</v>
      </c>
      <c r="C21" s="101" t="s">
        <v>49</v>
      </c>
      <c r="D21" s="101">
        <v>2</v>
      </c>
      <c r="E21" s="100">
        <v>1</v>
      </c>
      <c r="F21" s="101">
        <v>1</v>
      </c>
      <c r="G21" s="173">
        <v>2</v>
      </c>
      <c r="H21" s="101" t="s">
        <v>42</v>
      </c>
      <c r="I21" s="101" t="s">
        <v>44</v>
      </c>
      <c r="J21" s="232">
        <v>30</v>
      </c>
      <c r="K21" s="173">
        <v>0</v>
      </c>
      <c r="L21" s="173">
        <v>30</v>
      </c>
      <c r="M21" s="178">
        <v>0</v>
      </c>
      <c r="N21" s="37"/>
    </row>
    <row r="22" spans="1:14" s="36" customFormat="1" ht="15" thickBot="1">
      <c r="A22" s="245" t="s">
        <v>183</v>
      </c>
      <c r="B22" s="72" t="s">
        <v>41</v>
      </c>
      <c r="C22" s="110" t="s">
        <v>49</v>
      </c>
      <c r="D22" s="110">
        <v>2</v>
      </c>
      <c r="E22" s="114">
        <v>1</v>
      </c>
      <c r="F22" s="115">
        <v>1</v>
      </c>
      <c r="G22" s="234">
        <v>0</v>
      </c>
      <c r="H22" s="115" t="s">
        <v>42</v>
      </c>
      <c r="I22" s="110" t="s">
        <v>43</v>
      </c>
      <c r="J22" s="45">
        <v>30</v>
      </c>
      <c r="K22" s="234">
        <v>0</v>
      </c>
      <c r="L22" s="234">
        <v>30</v>
      </c>
      <c r="M22" s="235">
        <v>0</v>
      </c>
    </row>
    <row r="23" spans="1:14" s="26" customFormat="1" ht="13.5" thickBot="1">
      <c r="A23" s="242"/>
      <c r="B23" s="27" t="s">
        <v>47</v>
      </c>
      <c r="C23" s="32"/>
      <c r="D23" s="24">
        <f>SUM(D20:D22)</f>
        <v>6</v>
      </c>
      <c r="E23" s="23">
        <f>SUM(E20:E22)</f>
        <v>3</v>
      </c>
      <c r="F23" s="24">
        <f>SUM(F20:F22)</f>
        <v>3</v>
      </c>
      <c r="G23" s="175">
        <f>SUM(G20:G22)</f>
        <v>2</v>
      </c>
      <c r="H23" s="24" t="s">
        <v>48</v>
      </c>
      <c r="I23" s="24" t="s">
        <v>48</v>
      </c>
      <c r="J23" s="180">
        <f>SUM(J20:J22)</f>
        <v>90</v>
      </c>
      <c r="K23" s="24">
        <v>0</v>
      </c>
      <c r="L23" s="24">
        <f>SUM(L20:L22)</f>
        <v>90</v>
      </c>
      <c r="M23" s="25">
        <v>0</v>
      </c>
    </row>
    <row r="24" spans="1:14" s="21" customFormat="1" ht="14.25">
      <c r="A24" s="246"/>
      <c r="B24" s="188" t="s">
        <v>175</v>
      </c>
      <c r="C24" s="106"/>
      <c r="D24" s="105">
        <v>2</v>
      </c>
      <c r="E24" s="104">
        <v>1</v>
      </c>
      <c r="F24" s="105">
        <v>1</v>
      </c>
      <c r="G24" s="174">
        <v>2</v>
      </c>
      <c r="H24" s="105" t="s">
        <v>48</v>
      </c>
      <c r="I24" s="105" t="s">
        <v>48</v>
      </c>
      <c r="J24" s="233">
        <v>30</v>
      </c>
      <c r="K24" s="105">
        <v>0</v>
      </c>
      <c r="L24" s="105">
        <v>30</v>
      </c>
      <c r="M24" s="107">
        <v>0</v>
      </c>
    </row>
    <row r="25" spans="1:14" s="21" customFormat="1" ht="14.25">
      <c r="A25" s="344"/>
      <c r="B25" s="72" t="s">
        <v>73</v>
      </c>
      <c r="C25" s="330"/>
      <c r="D25" s="110">
        <v>4</v>
      </c>
      <c r="E25" s="345">
        <v>2</v>
      </c>
      <c r="F25" s="110">
        <v>2</v>
      </c>
      <c r="G25" s="110">
        <v>0</v>
      </c>
      <c r="H25" s="115" t="s">
        <v>48</v>
      </c>
      <c r="I25" s="110" t="s">
        <v>48</v>
      </c>
      <c r="J25" s="346">
        <v>60</v>
      </c>
      <c r="K25" s="110">
        <v>0</v>
      </c>
      <c r="L25" s="110">
        <v>60</v>
      </c>
      <c r="M25" s="65">
        <v>0</v>
      </c>
    </row>
    <row r="26" spans="1:14" s="21" customFormat="1" ht="15" thickBot="1">
      <c r="A26" s="332" t="s">
        <v>49</v>
      </c>
      <c r="B26" s="331" t="s">
        <v>50</v>
      </c>
      <c r="C26" s="331"/>
      <c r="D26" s="331"/>
      <c r="E26" s="331"/>
      <c r="F26" s="330"/>
      <c r="G26" s="330"/>
      <c r="H26" s="330"/>
      <c r="I26" s="330"/>
      <c r="J26" s="330"/>
      <c r="K26" s="330"/>
      <c r="L26" s="330"/>
      <c r="M26" s="333"/>
    </row>
    <row r="27" spans="1:14" s="36" customFormat="1" ht="14.25">
      <c r="A27" s="347">
        <v>1</v>
      </c>
      <c r="B27" s="348" t="s">
        <v>51</v>
      </c>
      <c r="C27" s="210" t="s">
        <v>39</v>
      </c>
      <c r="D27" s="210">
        <v>2</v>
      </c>
      <c r="E27" s="210">
        <v>1.25</v>
      </c>
      <c r="F27" s="210">
        <v>0.75</v>
      </c>
      <c r="G27" s="210">
        <v>0</v>
      </c>
      <c r="H27" s="210" t="s">
        <v>46</v>
      </c>
      <c r="I27" s="210" t="s">
        <v>44</v>
      </c>
      <c r="J27" s="210">
        <v>30</v>
      </c>
      <c r="K27" s="210">
        <v>15</v>
      </c>
      <c r="L27" s="210">
        <v>15</v>
      </c>
      <c r="M27" s="211">
        <v>1.25</v>
      </c>
      <c r="N27" s="38"/>
    </row>
    <row r="28" spans="1:14" s="36" customFormat="1" ht="14.25">
      <c r="A28" s="325">
        <v>2</v>
      </c>
      <c r="B28" s="341" t="s">
        <v>45</v>
      </c>
      <c r="C28" s="113" t="s">
        <v>39</v>
      </c>
      <c r="D28" s="113">
        <v>2</v>
      </c>
      <c r="E28" s="113">
        <v>1.25</v>
      </c>
      <c r="F28" s="113">
        <v>0.75</v>
      </c>
      <c r="G28" s="113">
        <v>0</v>
      </c>
      <c r="H28" s="113" t="s">
        <v>42</v>
      </c>
      <c r="I28" s="113" t="s">
        <v>44</v>
      </c>
      <c r="J28" s="113">
        <v>30</v>
      </c>
      <c r="K28" s="113">
        <v>15</v>
      </c>
      <c r="L28" s="113">
        <v>15</v>
      </c>
      <c r="M28" s="191">
        <v>1.25</v>
      </c>
      <c r="N28" s="37"/>
    </row>
    <row r="29" spans="1:14" s="36" customFormat="1" ht="14.25">
      <c r="A29" s="325">
        <v>3</v>
      </c>
      <c r="B29" s="341" t="s">
        <v>79</v>
      </c>
      <c r="C29" s="113" t="s">
        <v>39</v>
      </c>
      <c r="D29" s="113">
        <v>3</v>
      </c>
      <c r="E29" s="113">
        <v>2</v>
      </c>
      <c r="F29" s="113">
        <v>1</v>
      </c>
      <c r="G29" s="113">
        <v>0</v>
      </c>
      <c r="H29" s="113" t="s">
        <v>46</v>
      </c>
      <c r="I29" s="113" t="s">
        <v>44</v>
      </c>
      <c r="J29" s="113">
        <v>45</v>
      </c>
      <c r="K29" s="113">
        <v>30</v>
      </c>
      <c r="L29" s="113">
        <v>15</v>
      </c>
      <c r="M29" s="191">
        <v>5</v>
      </c>
      <c r="N29" s="37"/>
    </row>
    <row r="30" spans="1:14" s="36" customFormat="1" ht="14.25">
      <c r="A30" s="325">
        <v>4</v>
      </c>
      <c r="B30" s="341" t="s">
        <v>52</v>
      </c>
      <c r="C30" s="113" t="s">
        <v>49</v>
      </c>
      <c r="D30" s="113">
        <v>3</v>
      </c>
      <c r="E30" s="113">
        <v>2</v>
      </c>
      <c r="F30" s="113">
        <v>1</v>
      </c>
      <c r="G30" s="113">
        <v>0</v>
      </c>
      <c r="H30" s="113" t="s">
        <v>42</v>
      </c>
      <c r="I30" s="113" t="s">
        <v>44</v>
      </c>
      <c r="J30" s="113">
        <v>45</v>
      </c>
      <c r="K30" s="113">
        <v>30</v>
      </c>
      <c r="L30" s="113">
        <v>15</v>
      </c>
      <c r="M30" s="191">
        <v>5</v>
      </c>
      <c r="N30" s="37"/>
    </row>
    <row r="31" spans="1:14" s="36" customFormat="1" ht="15" thickBot="1">
      <c r="A31" s="327">
        <v>5</v>
      </c>
      <c r="B31" s="247" t="s">
        <v>77</v>
      </c>
      <c r="C31" s="238" t="s">
        <v>49</v>
      </c>
      <c r="D31" s="238">
        <v>4</v>
      </c>
      <c r="E31" s="238">
        <v>2</v>
      </c>
      <c r="F31" s="238">
        <v>2</v>
      </c>
      <c r="G31" s="238">
        <v>0</v>
      </c>
      <c r="H31" s="238" t="s">
        <v>46</v>
      </c>
      <c r="I31" s="238" t="s">
        <v>44</v>
      </c>
      <c r="J31" s="238">
        <v>45</v>
      </c>
      <c r="K31" s="238">
        <v>30</v>
      </c>
      <c r="L31" s="238">
        <v>15</v>
      </c>
      <c r="M31" s="239">
        <v>5</v>
      </c>
      <c r="N31" s="37"/>
    </row>
    <row r="32" spans="1:14" s="26" customFormat="1" ht="17.25" customHeight="1" thickBot="1">
      <c r="A32" s="329"/>
      <c r="B32" s="248" t="s">
        <v>47</v>
      </c>
      <c r="C32" s="241"/>
      <c r="D32" s="24">
        <f>SUM(D27:D31)</f>
        <v>14</v>
      </c>
      <c r="E32" s="24">
        <f>SUM(E27:E31)</f>
        <v>8.5</v>
      </c>
      <c r="F32" s="24">
        <f>SUM(F27:F31)</f>
        <v>5.5</v>
      </c>
      <c r="G32" s="24">
        <v>0</v>
      </c>
      <c r="H32" s="24" t="s">
        <v>48</v>
      </c>
      <c r="I32" s="24" t="s">
        <v>48</v>
      </c>
      <c r="J32" s="24">
        <f>SUM(J27:J31)</f>
        <v>195</v>
      </c>
      <c r="K32" s="24">
        <f>SUM(K27:K31)</f>
        <v>120</v>
      </c>
      <c r="L32" s="24">
        <f>SUM(L27:L31)</f>
        <v>75</v>
      </c>
      <c r="M32" s="25">
        <f>SUM(M27:M31)</f>
        <v>17.5</v>
      </c>
    </row>
    <row r="33" spans="1:14" s="21" customFormat="1" ht="14.25">
      <c r="A33" s="328"/>
      <c r="B33" s="249" t="s">
        <v>175</v>
      </c>
      <c r="C33" s="240"/>
      <c r="D33" s="105">
        <v>0</v>
      </c>
      <c r="E33" s="105">
        <v>0</v>
      </c>
      <c r="F33" s="105">
        <v>0</v>
      </c>
      <c r="G33" s="105">
        <v>0</v>
      </c>
      <c r="H33" s="105" t="s">
        <v>48</v>
      </c>
      <c r="I33" s="105" t="s">
        <v>48</v>
      </c>
      <c r="J33" s="105">
        <v>0</v>
      </c>
      <c r="K33" s="115">
        <v>0</v>
      </c>
      <c r="L33" s="115">
        <v>0</v>
      </c>
      <c r="M33" s="117">
        <v>0</v>
      </c>
    </row>
    <row r="34" spans="1:14" s="21" customFormat="1" ht="15" thickBot="1">
      <c r="A34" s="185"/>
      <c r="B34" s="237" t="s">
        <v>73</v>
      </c>
      <c r="C34" s="186"/>
      <c r="D34" s="119">
        <v>0</v>
      </c>
      <c r="E34" s="119">
        <v>0</v>
      </c>
      <c r="F34" s="119">
        <v>0</v>
      </c>
      <c r="G34" s="119">
        <v>0</v>
      </c>
      <c r="H34" s="119" t="s">
        <v>48</v>
      </c>
      <c r="I34" s="119" t="s">
        <v>48</v>
      </c>
      <c r="J34" s="119">
        <v>0</v>
      </c>
      <c r="K34" s="119">
        <v>0</v>
      </c>
      <c r="L34" s="119">
        <v>0</v>
      </c>
      <c r="M34" s="120">
        <v>0</v>
      </c>
    </row>
    <row r="35" spans="1:14" s="21" customFormat="1" ht="16.5" customHeight="1" thickBot="1">
      <c r="A35" s="30" t="s">
        <v>53</v>
      </c>
      <c r="B35" s="30" t="s">
        <v>54</v>
      </c>
      <c r="C35" s="30"/>
      <c r="D35" s="72"/>
      <c r="E35" s="72"/>
      <c r="F35" s="72"/>
      <c r="G35" s="72"/>
      <c r="H35" s="72"/>
      <c r="I35" s="72"/>
      <c r="J35" s="72"/>
      <c r="K35" s="72"/>
      <c r="L35" s="72"/>
      <c r="M35" s="72"/>
    </row>
    <row r="36" spans="1:14" s="36" customFormat="1" ht="14.25">
      <c r="A36" s="219">
        <v>1</v>
      </c>
      <c r="B36" s="220" t="s">
        <v>55</v>
      </c>
      <c r="C36" s="210" t="s">
        <v>39</v>
      </c>
      <c r="D36" s="210">
        <v>3</v>
      </c>
      <c r="E36" s="210">
        <v>1.5</v>
      </c>
      <c r="F36" s="210">
        <v>1.5</v>
      </c>
      <c r="G36" s="210">
        <v>0</v>
      </c>
      <c r="H36" s="210" t="s">
        <v>42</v>
      </c>
      <c r="I36" s="210" t="s">
        <v>44</v>
      </c>
      <c r="J36" s="210">
        <v>30</v>
      </c>
      <c r="K36" s="210">
        <v>15</v>
      </c>
      <c r="L36" s="210">
        <v>15</v>
      </c>
      <c r="M36" s="211">
        <v>7.5</v>
      </c>
      <c r="N36" s="37"/>
    </row>
    <row r="37" spans="1:14" s="36" customFormat="1" ht="14.25">
      <c r="A37" s="193">
        <v>2</v>
      </c>
      <c r="B37" s="112" t="s">
        <v>56</v>
      </c>
      <c r="C37" s="113" t="s">
        <v>39</v>
      </c>
      <c r="D37" s="113">
        <v>3</v>
      </c>
      <c r="E37" s="113">
        <v>1.5</v>
      </c>
      <c r="F37" s="113">
        <v>1.5</v>
      </c>
      <c r="G37" s="113">
        <v>0</v>
      </c>
      <c r="H37" s="113" t="s">
        <v>46</v>
      </c>
      <c r="I37" s="113" t="s">
        <v>44</v>
      </c>
      <c r="J37" s="113">
        <v>30</v>
      </c>
      <c r="K37" s="113">
        <v>15</v>
      </c>
      <c r="L37" s="113">
        <v>15</v>
      </c>
      <c r="M37" s="191">
        <v>7.5</v>
      </c>
      <c r="N37" s="37"/>
    </row>
    <row r="38" spans="1:14" s="36" customFormat="1" ht="14.25">
      <c r="A38" s="193">
        <v>3</v>
      </c>
      <c r="B38" s="112" t="s">
        <v>80</v>
      </c>
      <c r="C38" s="113" t="s">
        <v>39</v>
      </c>
      <c r="D38" s="113">
        <v>3</v>
      </c>
      <c r="E38" s="113">
        <v>1.5</v>
      </c>
      <c r="F38" s="113">
        <v>1.5</v>
      </c>
      <c r="G38" s="113">
        <v>0</v>
      </c>
      <c r="H38" s="113" t="s">
        <v>42</v>
      </c>
      <c r="I38" s="113" t="s">
        <v>44</v>
      </c>
      <c r="J38" s="113">
        <v>30</v>
      </c>
      <c r="K38" s="113">
        <v>15</v>
      </c>
      <c r="L38" s="113">
        <v>15</v>
      </c>
      <c r="M38" s="191">
        <v>7.5</v>
      </c>
      <c r="N38" s="37"/>
    </row>
    <row r="39" spans="1:14" s="36" customFormat="1" ht="15" thickBot="1">
      <c r="A39" s="254">
        <v>4</v>
      </c>
      <c r="B39" s="255" t="s">
        <v>78</v>
      </c>
      <c r="C39" s="238" t="s">
        <v>49</v>
      </c>
      <c r="D39" s="238">
        <v>2.5</v>
      </c>
      <c r="E39" s="238">
        <v>1.5</v>
      </c>
      <c r="F39" s="238">
        <v>1</v>
      </c>
      <c r="G39" s="238">
        <v>0</v>
      </c>
      <c r="H39" s="238" t="s">
        <v>42</v>
      </c>
      <c r="I39" s="238" t="s">
        <v>44</v>
      </c>
      <c r="J39" s="238">
        <v>30</v>
      </c>
      <c r="K39" s="238">
        <v>15</v>
      </c>
      <c r="L39" s="238">
        <v>15</v>
      </c>
      <c r="M39" s="239">
        <v>7.5</v>
      </c>
      <c r="N39" s="37"/>
    </row>
    <row r="40" spans="1:14" s="26" customFormat="1" ht="13.5" thickBot="1">
      <c r="A40" s="57"/>
      <c r="B40" s="32" t="s">
        <v>47</v>
      </c>
      <c r="C40" s="32"/>
      <c r="D40" s="24">
        <f>SUM(D36:D39)</f>
        <v>11.5</v>
      </c>
      <c r="E40" s="24">
        <f>SUM(E36:E39)</f>
        <v>6</v>
      </c>
      <c r="F40" s="24">
        <f>SUM(F36:F39)</f>
        <v>5.5</v>
      </c>
      <c r="G40" s="24">
        <v>0</v>
      </c>
      <c r="H40" s="24" t="s">
        <v>48</v>
      </c>
      <c r="I40" s="24" t="s">
        <v>48</v>
      </c>
      <c r="J40" s="24">
        <f>SUM(J36:J39)</f>
        <v>120</v>
      </c>
      <c r="K40" s="24">
        <f>SUM(K36:K39)</f>
        <v>60</v>
      </c>
      <c r="L40" s="24">
        <f>SUM(L36:L39)</f>
        <v>60</v>
      </c>
      <c r="M40" s="25">
        <f>SUM(M36:M39)</f>
        <v>30</v>
      </c>
    </row>
    <row r="41" spans="1:14" s="21" customFormat="1" ht="14.25">
      <c r="A41" s="256"/>
      <c r="B41" s="106" t="s">
        <v>175</v>
      </c>
      <c r="C41" s="106"/>
      <c r="D41" s="105">
        <v>0</v>
      </c>
      <c r="E41" s="105">
        <v>0</v>
      </c>
      <c r="F41" s="105">
        <v>0</v>
      </c>
      <c r="G41" s="105">
        <v>0</v>
      </c>
      <c r="H41" s="105" t="s">
        <v>48</v>
      </c>
      <c r="I41" s="105" t="s">
        <v>48</v>
      </c>
      <c r="J41" s="105">
        <v>0</v>
      </c>
      <c r="K41" s="105">
        <v>0</v>
      </c>
      <c r="L41" s="105">
        <v>0</v>
      </c>
      <c r="M41" s="107">
        <v>0</v>
      </c>
    </row>
    <row r="42" spans="1:14" s="21" customFormat="1" ht="15" thickBot="1">
      <c r="A42" s="118"/>
      <c r="B42" s="236" t="s">
        <v>73</v>
      </c>
      <c r="C42" s="236"/>
      <c r="D42" s="119">
        <v>0</v>
      </c>
      <c r="E42" s="119">
        <v>0</v>
      </c>
      <c r="F42" s="119">
        <v>0</v>
      </c>
      <c r="G42" s="119">
        <v>0</v>
      </c>
      <c r="H42" s="119" t="s">
        <v>48</v>
      </c>
      <c r="I42" s="119" t="s">
        <v>48</v>
      </c>
      <c r="J42" s="119">
        <v>0</v>
      </c>
      <c r="K42" s="119">
        <v>0</v>
      </c>
      <c r="L42" s="119">
        <v>0</v>
      </c>
      <c r="M42" s="120">
        <v>0</v>
      </c>
    </row>
    <row r="43" spans="1:14" s="21" customFormat="1" ht="15" thickBot="1">
      <c r="A43" s="28" t="s">
        <v>57</v>
      </c>
      <c r="B43" s="30" t="s">
        <v>58</v>
      </c>
      <c r="C43" s="30"/>
      <c r="D43" s="72"/>
      <c r="E43" s="72"/>
      <c r="F43" s="72"/>
      <c r="G43" s="72"/>
      <c r="H43" s="72"/>
      <c r="I43" s="72"/>
      <c r="J43" s="72"/>
      <c r="K43" s="72"/>
      <c r="L43" s="72"/>
      <c r="M43" s="123"/>
    </row>
    <row r="44" spans="1:14" s="36" customFormat="1" ht="14.25">
      <c r="A44" s="219">
        <v>1</v>
      </c>
      <c r="B44" s="257" t="s">
        <v>59</v>
      </c>
      <c r="C44" s="210" t="s">
        <v>39</v>
      </c>
      <c r="D44" s="210">
        <v>3</v>
      </c>
      <c r="E44" s="209">
        <v>1.5</v>
      </c>
      <c r="F44" s="210">
        <v>1.5</v>
      </c>
      <c r="G44" s="210">
        <v>0</v>
      </c>
      <c r="H44" s="210" t="s">
        <v>42</v>
      </c>
      <c r="I44" s="210" t="s">
        <v>44</v>
      </c>
      <c r="J44" s="209">
        <v>30</v>
      </c>
      <c r="K44" s="210">
        <v>15</v>
      </c>
      <c r="L44" s="210">
        <v>15</v>
      </c>
      <c r="M44" s="211">
        <v>7.5</v>
      </c>
      <c r="N44" s="37"/>
    </row>
    <row r="45" spans="1:14" s="36" customFormat="1" ht="14.25">
      <c r="A45" s="193">
        <v>2</v>
      </c>
      <c r="B45" s="99" t="s">
        <v>60</v>
      </c>
      <c r="C45" s="113" t="s">
        <v>49</v>
      </c>
      <c r="D45" s="113">
        <v>3</v>
      </c>
      <c r="E45" s="181">
        <v>1.5</v>
      </c>
      <c r="F45" s="113">
        <v>1.5</v>
      </c>
      <c r="G45" s="113">
        <v>0</v>
      </c>
      <c r="H45" s="113" t="s">
        <v>46</v>
      </c>
      <c r="I45" s="113" t="s">
        <v>44</v>
      </c>
      <c r="J45" s="181">
        <v>30</v>
      </c>
      <c r="K45" s="113">
        <v>15</v>
      </c>
      <c r="L45" s="113">
        <v>15</v>
      </c>
      <c r="M45" s="191">
        <v>7.5</v>
      </c>
      <c r="N45" s="37"/>
    </row>
    <row r="46" spans="1:14" s="36" customFormat="1" ht="25.5">
      <c r="A46" s="193">
        <v>3</v>
      </c>
      <c r="B46" s="99" t="s">
        <v>61</v>
      </c>
      <c r="C46" s="113" t="s">
        <v>49</v>
      </c>
      <c r="D46" s="113">
        <v>2</v>
      </c>
      <c r="E46" s="181">
        <v>1</v>
      </c>
      <c r="F46" s="113">
        <v>1</v>
      </c>
      <c r="G46" s="113">
        <v>0</v>
      </c>
      <c r="H46" s="113" t="s">
        <v>42</v>
      </c>
      <c r="I46" s="113" t="s">
        <v>44</v>
      </c>
      <c r="J46" s="181">
        <v>15</v>
      </c>
      <c r="K46" s="113">
        <v>15</v>
      </c>
      <c r="L46" s="113">
        <v>0</v>
      </c>
      <c r="M46" s="191">
        <v>10</v>
      </c>
      <c r="N46" s="37"/>
    </row>
    <row r="47" spans="1:14" s="36" customFormat="1" ht="15" thickBot="1">
      <c r="A47" s="254">
        <v>4</v>
      </c>
      <c r="B47" s="258" t="s">
        <v>62</v>
      </c>
      <c r="C47" s="238" t="s">
        <v>49</v>
      </c>
      <c r="D47" s="238">
        <v>3</v>
      </c>
      <c r="E47" s="251">
        <v>2</v>
      </c>
      <c r="F47" s="238">
        <v>1</v>
      </c>
      <c r="G47" s="238">
        <v>0</v>
      </c>
      <c r="H47" s="238" t="s">
        <v>42</v>
      </c>
      <c r="I47" s="238" t="s">
        <v>44</v>
      </c>
      <c r="J47" s="251">
        <v>45</v>
      </c>
      <c r="K47" s="238">
        <v>15</v>
      </c>
      <c r="L47" s="238">
        <v>30</v>
      </c>
      <c r="M47" s="239">
        <v>5</v>
      </c>
      <c r="N47" s="37"/>
    </row>
    <row r="48" spans="1:14" s="26" customFormat="1" ht="13.5" thickBot="1">
      <c r="A48" s="57"/>
      <c r="B48" s="27" t="s">
        <v>47</v>
      </c>
      <c r="C48" s="32"/>
      <c r="D48" s="24">
        <f>SUM(D44:D47)</f>
        <v>11</v>
      </c>
      <c r="E48" s="23">
        <f>SUM(E44:E47)</f>
        <v>6</v>
      </c>
      <c r="F48" s="24">
        <f>SUM(F44:F47)</f>
        <v>5</v>
      </c>
      <c r="G48" s="24">
        <v>0</v>
      </c>
      <c r="H48" s="24" t="s">
        <v>48</v>
      </c>
      <c r="I48" s="24" t="s">
        <v>48</v>
      </c>
      <c r="J48" s="180">
        <f>SUM(J44:J47)</f>
        <v>120</v>
      </c>
      <c r="K48" s="24">
        <f>SUM(K44:K47)</f>
        <v>60</v>
      </c>
      <c r="L48" s="24">
        <f>SUM(L44,L45,L46,L47)</f>
        <v>60</v>
      </c>
      <c r="M48" s="25">
        <f>SUM(M44:M47)</f>
        <v>30</v>
      </c>
    </row>
    <row r="49" spans="1:14" s="21" customFormat="1" ht="14.25">
      <c r="A49" s="256"/>
      <c r="B49" s="188" t="s">
        <v>175</v>
      </c>
      <c r="C49" s="106"/>
      <c r="D49" s="105">
        <v>0</v>
      </c>
      <c r="E49" s="104">
        <v>0</v>
      </c>
      <c r="F49" s="105">
        <v>0</v>
      </c>
      <c r="G49" s="105">
        <v>0</v>
      </c>
      <c r="H49" s="105" t="s">
        <v>48</v>
      </c>
      <c r="I49" s="105" t="s">
        <v>48</v>
      </c>
      <c r="J49" s="233">
        <v>0</v>
      </c>
      <c r="K49" s="105">
        <v>0</v>
      </c>
      <c r="L49" s="105">
        <v>0</v>
      </c>
      <c r="M49" s="107">
        <v>0</v>
      </c>
    </row>
    <row r="50" spans="1:14" s="21" customFormat="1" ht="15" thickBot="1">
      <c r="A50" s="118"/>
      <c r="B50" s="122" t="s">
        <v>73</v>
      </c>
      <c r="C50" s="236"/>
      <c r="D50" s="119">
        <v>0</v>
      </c>
      <c r="E50" s="182">
        <v>0</v>
      </c>
      <c r="F50" s="119">
        <v>0</v>
      </c>
      <c r="G50" s="119">
        <v>0</v>
      </c>
      <c r="H50" s="111" t="s">
        <v>48</v>
      </c>
      <c r="I50" s="119" t="s">
        <v>48</v>
      </c>
      <c r="J50" s="218">
        <v>0</v>
      </c>
      <c r="K50" s="119">
        <v>0</v>
      </c>
      <c r="L50" s="119">
        <v>0</v>
      </c>
      <c r="M50" s="120">
        <v>0</v>
      </c>
    </row>
    <row r="51" spans="1:14" s="21" customFormat="1" ht="15" thickBot="1">
      <c r="A51" s="28" t="s">
        <v>63</v>
      </c>
      <c r="B51" s="30" t="s">
        <v>64</v>
      </c>
      <c r="C51" s="30"/>
      <c r="D51" s="72"/>
      <c r="E51" s="72"/>
      <c r="F51" s="72"/>
      <c r="G51" s="72"/>
      <c r="H51" s="72"/>
      <c r="I51" s="72"/>
      <c r="J51" s="72"/>
      <c r="K51" s="72"/>
      <c r="L51" s="72"/>
      <c r="M51" s="123"/>
    </row>
    <row r="52" spans="1:14" s="21" customFormat="1" ht="14.25">
      <c r="A52" s="195"/>
      <c r="B52" s="97" t="s">
        <v>47</v>
      </c>
      <c r="C52" s="97"/>
      <c r="D52" s="96" t="s">
        <v>48</v>
      </c>
      <c r="E52" s="96"/>
      <c r="F52" s="96"/>
      <c r="G52" s="96"/>
      <c r="H52" s="96"/>
      <c r="I52" s="96"/>
      <c r="J52" s="96"/>
      <c r="K52" s="96"/>
      <c r="L52" s="96"/>
      <c r="M52" s="98"/>
    </row>
    <row r="53" spans="1:14" s="21" customFormat="1" ht="14.25">
      <c r="A53" s="253"/>
      <c r="B53" s="102" t="s">
        <v>175</v>
      </c>
      <c r="C53" s="102"/>
      <c r="D53" s="101" t="s">
        <v>48</v>
      </c>
      <c r="E53" s="101"/>
      <c r="F53" s="101"/>
      <c r="G53" s="101"/>
      <c r="H53" s="101"/>
      <c r="I53" s="101"/>
      <c r="J53" s="101"/>
      <c r="K53" s="101"/>
      <c r="L53" s="101"/>
      <c r="M53" s="103"/>
    </row>
    <row r="54" spans="1:14" s="21" customFormat="1" ht="15" thickBot="1">
      <c r="A54" s="118"/>
      <c r="B54" s="236" t="s">
        <v>73</v>
      </c>
      <c r="C54" s="236"/>
      <c r="D54" s="119" t="s">
        <v>48</v>
      </c>
      <c r="E54" s="119"/>
      <c r="F54" s="119"/>
      <c r="G54" s="119"/>
      <c r="H54" s="119"/>
      <c r="I54" s="119"/>
      <c r="J54" s="119"/>
      <c r="K54" s="119"/>
      <c r="L54" s="119"/>
      <c r="M54" s="120"/>
    </row>
    <row r="55" spans="1:14" s="21" customFormat="1" ht="15" thickBot="1">
      <c r="A55" s="28" t="s">
        <v>65</v>
      </c>
      <c r="B55" s="30" t="s">
        <v>66</v>
      </c>
      <c r="C55" s="30"/>
      <c r="D55" s="72"/>
      <c r="E55" s="72"/>
      <c r="F55" s="72"/>
      <c r="G55" s="72"/>
      <c r="H55" s="72"/>
      <c r="I55" s="72"/>
      <c r="J55" s="72"/>
      <c r="K55" s="72"/>
      <c r="L55" s="72"/>
      <c r="M55" s="123"/>
    </row>
    <row r="56" spans="1:14" s="36" customFormat="1" ht="26.25" thickBot="1">
      <c r="A56" s="261">
        <v>1</v>
      </c>
      <c r="B56" s="259" t="s">
        <v>177</v>
      </c>
      <c r="C56" s="202" t="s">
        <v>39</v>
      </c>
      <c r="D56" s="262">
        <v>0.5</v>
      </c>
      <c r="E56" s="262">
        <v>0.5</v>
      </c>
      <c r="F56" s="201">
        <v>0</v>
      </c>
      <c r="G56" s="201">
        <v>0</v>
      </c>
      <c r="H56" s="200" t="s">
        <v>67</v>
      </c>
      <c r="I56" s="201" t="s">
        <v>44</v>
      </c>
      <c r="J56" s="263">
        <v>4</v>
      </c>
      <c r="K56" s="201">
        <v>4</v>
      </c>
      <c r="L56" s="201">
        <v>0</v>
      </c>
      <c r="M56" s="264">
        <v>0</v>
      </c>
    </row>
    <row r="57" spans="1:14" s="21" customFormat="1" ht="15" thickBot="1">
      <c r="A57" s="28" t="s">
        <v>68</v>
      </c>
      <c r="B57" s="72"/>
      <c r="C57" s="265"/>
      <c r="D57" s="266"/>
      <c r="E57" s="266"/>
      <c r="F57" s="267"/>
      <c r="G57" s="267"/>
      <c r="H57" s="217"/>
      <c r="I57" s="115"/>
      <c r="J57" s="72"/>
      <c r="K57" s="267"/>
      <c r="L57" s="265"/>
      <c r="M57" s="123"/>
    </row>
    <row r="58" spans="1:14" s="21" customFormat="1" ht="14.25">
      <c r="A58" s="446" t="s">
        <v>74</v>
      </c>
      <c r="B58" s="447"/>
      <c r="C58" s="97"/>
      <c r="D58" s="212">
        <v>21.5</v>
      </c>
      <c r="E58" s="176">
        <f>SUM(E20,E27,E28,E29,E36,E37,E44,E56,E38)</f>
        <v>12</v>
      </c>
      <c r="F58" s="176">
        <f>SUM(F20,F27,F28,F29,F36,F37,F38,F44)</f>
        <v>9.5</v>
      </c>
      <c r="G58" s="176">
        <f>PRODUCT(G20,G27:G29,G36:G38,G44)</f>
        <v>0</v>
      </c>
      <c r="H58" s="176" t="s">
        <v>48</v>
      </c>
      <c r="I58" s="176" t="s">
        <v>48</v>
      </c>
      <c r="J58" s="212">
        <f>SUM(J20,J27,J28,J29,J36,J37,J38,J44,J56)</f>
        <v>259</v>
      </c>
      <c r="K58" s="176">
        <v>124</v>
      </c>
      <c r="L58" s="176">
        <v>135</v>
      </c>
      <c r="M58" s="177">
        <f>SUM(M27,M28,M29,M36,M37,M38,M44)</f>
        <v>37.5</v>
      </c>
    </row>
    <row r="59" spans="1:14" s="21" customFormat="1" ht="15" thickBot="1">
      <c r="A59" s="436" t="s">
        <v>75</v>
      </c>
      <c r="B59" s="437"/>
      <c r="C59" s="236"/>
      <c r="D59" s="268">
        <v>21.5</v>
      </c>
      <c r="E59" s="179">
        <f>SUM(E30,E31,E39,E45,E46,E47,,E21,E22)</f>
        <v>12</v>
      </c>
      <c r="F59" s="179">
        <f>SUM(F21,F22,F30,F31,F39,F45,F46,F47)</f>
        <v>9.5</v>
      </c>
      <c r="G59" s="179">
        <v>2</v>
      </c>
      <c r="H59" s="179" t="s">
        <v>48</v>
      </c>
      <c r="I59" s="179" t="s">
        <v>48</v>
      </c>
      <c r="J59" s="268">
        <f>SUM(J21,J22,J30,J31,J39,J45,J46,J47)</f>
        <v>270</v>
      </c>
      <c r="K59" s="179">
        <v>120</v>
      </c>
      <c r="L59" s="179">
        <v>150</v>
      </c>
      <c r="M59" s="198">
        <f>SUM(M30,M31,M39,M45,M46,M47)</f>
        <v>40</v>
      </c>
    </row>
    <row r="60" spans="1:14" s="21" customFormat="1" ht="15" thickBot="1">
      <c r="A60" s="28"/>
      <c r="B60" s="29"/>
      <c r="C60" s="30"/>
      <c r="D60" s="204"/>
      <c r="E60" s="204"/>
      <c r="F60" s="204"/>
      <c r="G60" s="205"/>
      <c r="H60" s="205"/>
      <c r="I60" s="234"/>
      <c r="J60" s="205"/>
      <c r="K60" s="205"/>
      <c r="L60" s="205"/>
      <c r="M60" s="206"/>
    </row>
    <row r="61" spans="1:14" s="26" customFormat="1" ht="13.5" customHeight="1" thickBot="1">
      <c r="A61" s="438" t="s">
        <v>69</v>
      </c>
      <c r="B61" s="439"/>
      <c r="C61" s="31" t="s">
        <v>48</v>
      </c>
      <c r="D61" s="199">
        <f>SUM(D23,D32,D40,D48,D56)</f>
        <v>43</v>
      </c>
      <c r="E61" s="203">
        <f>SUM(E23,E32,E40,E48,E56)</f>
        <v>24</v>
      </c>
      <c r="F61" s="203">
        <f>SUM(F23,F32,F40,F48,F52,F56)</f>
        <v>19</v>
      </c>
      <c r="G61" s="203">
        <f>SUM(G58:G59)</f>
        <v>2</v>
      </c>
      <c r="H61" s="203" t="s">
        <v>48</v>
      </c>
      <c r="I61" s="175" t="s">
        <v>48</v>
      </c>
      <c r="J61" s="207">
        <f>SUM(J58,J59)</f>
        <v>529</v>
      </c>
      <c r="K61" s="175">
        <f>SUM(K58,K59)</f>
        <v>244</v>
      </c>
      <c r="L61" s="175">
        <f>SUM(L58,L59)</f>
        <v>285</v>
      </c>
      <c r="M61" s="208">
        <f>SUM(M58,M59)</f>
        <v>77.5</v>
      </c>
    </row>
    <row r="62" spans="1:14" ht="20.25" customHeight="1" thickBot="1">
      <c r="A62" s="88"/>
      <c r="B62" s="34" t="s">
        <v>184</v>
      </c>
      <c r="C62" s="88"/>
      <c r="D62" s="88"/>
      <c r="E62" s="88"/>
      <c r="F62" s="88"/>
      <c r="G62" s="326"/>
      <c r="H62" s="326"/>
      <c r="I62" s="326"/>
      <c r="J62" s="326"/>
      <c r="K62" s="326"/>
      <c r="L62" s="326"/>
      <c r="M62" s="326"/>
      <c r="N62" s="78"/>
    </row>
    <row r="63" spans="1:14" ht="15" thickBot="1">
      <c r="A63" s="468" t="s">
        <v>8</v>
      </c>
      <c r="B63" s="476" t="s">
        <v>14</v>
      </c>
      <c r="C63" s="503" t="s">
        <v>15</v>
      </c>
      <c r="D63" s="452" t="s">
        <v>9</v>
      </c>
      <c r="E63" s="452"/>
      <c r="F63" s="452"/>
      <c r="G63" s="4" t="s">
        <v>10</v>
      </c>
      <c r="H63" s="229" t="s">
        <v>11</v>
      </c>
      <c r="I63" s="229" t="s">
        <v>12</v>
      </c>
      <c r="J63" s="480" t="s">
        <v>13</v>
      </c>
      <c r="K63" s="480"/>
      <c r="L63" s="480"/>
      <c r="M63" s="481"/>
    </row>
    <row r="64" spans="1:14" ht="14.25">
      <c r="A64" s="469"/>
      <c r="B64" s="471"/>
      <c r="C64" s="504"/>
      <c r="D64" s="350" t="s">
        <v>16</v>
      </c>
      <c r="E64" s="229" t="s">
        <v>17</v>
      </c>
      <c r="F64" s="313" t="s">
        <v>18</v>
      </c>
      <c r="G64" s="9" t="s">
        <v>19</v>
      </c>
      <c r="H64" s="7" t="s">
        <v>20</v>
      </c>
      <c r="I64" s="7" t="s">
        <v>21</v>
      </c>
      <c r="J64" s="334" t="s">
        <v>16</v>
      </c>
      <c r="K64" s="500" t="s">
        <v>22</v>
      </c>
      <c r="L64" s="501"/>
      <c r="M64" s="260" t="s">
        <v>23</v>
      </c>
    </row>
    <row r="65" spans="1:14" ht="14.25">
      <c r="A65" s="469"/>
      <c r="B65" s="271" t="s">
        <v>24</v>
      </c>
      <c r="C65" s="504"/>
      <c r="D65" s="90"/>
      <c r="E65" s="7" t="s">
        <v>25</v>
      </c>
      <c r="F65" s="12" t="s">
        <v>26</v>
      </c>
      <c r="G65" s="13" t="s">
        <v>27</v>
      </c>
      <c r="H65" s="7"/>
      <c r="I65" s="13" t="s">
        <v>28</v>
      </c>
      <c r="J65" s="13"/>
      <c r="K65" s="15" t="s">
        <v>29</v>
      </c>
      <c r="L65" s="15" t="s">
        <v>30</v>
      </c>
      <c r="M65" s="353"/>
    </row>
    <row r="66" spans="1:14" ht="14.25">
      <c r="A66" s="469"/>
      <c r="B66" s="471"/>
      <c r="C66" s="90"/>
      <c r="D66" s="90"/>
      <c r="E66" s="7" t="s">
        <v>31</v>
      </c>
      <c r="F66" s="12" t="s">
        <v>32</v>
      </c>
      <c r="G66" s="13" t="s">
        <v>33</v>
      </c>
      <c r="H66" s="90"/>
      <c r="I66" s="7" t="s">
        <v>34</v>
      </c>
      <c r="J66" s="7"/>
      <c r="K66" s="90"/>
      <c r="L66" s="17"/>
      <c r="M66" s="351"/>
    </row>
    <row r="67" spans="1:14" ht="14.25">
      <c r="A67" s="469"/>
      <c r="B67" s="471"/>
      <c r="C67" s="473"/>
      <c r="D67" s="485"/>
      <c r="E67" s="7" t="s">
        <v>35</v>
      </c>
      <c r="F67" s="12"/>
      <c r="G67" s="13" t="s">
        <v>36</v>
      </c>
      <c r="H67" s="7"/>
      <c r="I67" s="90" t="s">
        <v>37</v>
      </c>
      <c r="J67" s="90"/>
      <c r="K67" s="90"/>
      <c r="L67" s="90"/>
      <c r="M67" s="285"/>
    </row>
    <row r="68" spans="1:14" ht="9" customHeight="1" thickBot="1">
      <c r="A68" s="470"/>
      <c r="B68" s="472"/>
      <c r="C68" s="474"/>
      <c r="D68" s="486"/>
      <c r="E68" s="19"/>
      <c r="F68" s="20"/>
      <c r="G68" s="19"/>
      <c r="H68" s="94"/>
      <c r="I68" s="94"/>
      <c r="J68" s="94"/>
      <c r="K68" s="94"/>
      <c r="L68" s="94"/>
      <c r="M68" s="352"/>
    </row>
    <row r="69" spans="1:14" ht="11.25" customHeight="1" thickBot="1">
      <c r="A69" s="6"/>
      <c r="B69" s="34" t="s">
        <v>38</v>
      </c>
      <c r="C69" s="275"/>
      <c r="D69" s="79"/>
      <c r="E69" s="79"/>
      <c r="F69" s="79"/>
      <c r="G69" s="79"/>
      <c r="H69" s="79"/>
      <c r="I69" s="275"/>
      <c r="J69" s="79"/>
      <c r="K69" s="79"/>
      <c r="L69" s="79"/>
      <c r="M69" s="124"/>
    </row>
    <row r="70" spans="1:14" s="39" customFormat="1" ht="15" thickBot="1">
      <c r="A70" s="332" t="s">
        <v>39</v>
      </c>
      <c r="B70" s="331" t="s">
        <v>40</v>
      </c>
      <c r="C70" s="331"/>
      <c r="D70" s="330"/>
      <c r="E70" s="330"/>
      <c r="F70" s="330"/>
      <c r="G70" s="330"/>
      <c r="H70" s="330"/>
      <c r="I70" s="330"/>
      <c r="J70" s="330"/>
      <c r="K70" s="330"/>
      <c r="L70" s="330"/>
      <c r="M70" s="333"/>
      <c r="N70" s="274"/>
    </row>
    <row r="71" spans="1:14" s="81" customFormat="1" ht="15" thickBot="1">
      <c r="A71" s="195">
        <v>1</v>
      </c>
      <c r="B71" s="97" t="s">
        <v>152</v>
      </c>
      <c r="C71" s="96" t="s">
        <v>53</v>
      </c>
      <c r="D71" s="96">
        <v>0</v>
      </c>
      <c r="E71" s="96">
        <v>0</v>
      </c>
      <c r="F71" s="96">
        <v>0</v>
      </c>
      <c r="G71" s="96">
        <v>0</v>
      </c>
      <c r="H71" s="96" t="s">
        <v>42</v>
      </c>
      <c r="I71" s="96" t="s">
        <v>43</v>
      </c>
      <c r="J71" s="96">
        <v>30</v>
      </c>
      <c r="K71" s="96">
        <v>0</v>
      </c>
      <c r="L71" s="96">
        <v>30</v>
      </c>
      <c r="M71" s="98">
        <v>0</v>
      </c>
      <c r="N71" s="80"/>
    </row>
    <row r="72" spans="1:14" s="81" customFormat="1" ht="14.25">
      <c r="A72" s="253">
        <v>2</v>
      </c>
      <c r="B72" s="102" t="s">
        <v>41</v>
      </c>
      <c r="C72" s="101" t="s">
        <v>53</v>
      </c>
      <c r="D72" s="101">
        <v>2</v>
      </c>
      <c r="E72" s="101">
        <v>1</v>
      </c>
      <c r="F72" s="101">
        <v>1</v>
      </c>
      <c r="G72" s="101">
        <v>0</v>
      </c>
      <c r="H72" s="101" t="s">
        <v>42</v>
      </c>
      <c r="I72" s="101" t="s">
        <v>43</v>
      </c>
      <c r="J72" s="101">
        <v>30</v>
      </c>
      <c r="K72" s="101">
        <v>0</v>
      </c>
      <c r="L72" s="101">
        <v>30</v>
      </c>
      <c r="M72" s="103">
        <v>0</v>
      </c>
      <c r="N72" s="80"/>
    </row>
    <row r="73" spans="1:14" s="36" customFormat="1" ht="15" thickBot="1">
      <c r="A73" s="196">
        <v>3</v>
      </c>
      <c r="B73" s="330" t="s">
        <v>41</v>
      </c>
      <c r="C73" s="110" t="s">
        <v>57</v>
      </c>
      <c r="D73" s="110">
        <v>2</v>
      </c>
      <c r="E73" s="110">
        <v>1</v>
      </c>
      <c r="F73" s="110">
        <v>1</v>
      </c>
      <c r="G73" s="110">
        <v>0</v>
      </c>
      <c r="H73" s="110" t="s">
        <v>46</v>
      </c>
      <c r="I73" s="110" t="s">
        <v>43</v>
      </c>
      <c r="J73" s="110">
        <v>30</v>
      </c>
      <c r="K73" s="110">
        <v>0</v>
      </c>
      <c r="L73" s="110">
        <v>30</v>
      </c>
      <c r="M73" s="65">
        <v>0</v>
      </c>
    </row>
    <row r="74" spans="1:14" s="26" customFormat="1" ht="13.5" thickBot="1">
      <c r="A74" s="57"/>
      <c r="B74" s="32" t="s">
        <v>47</v>
      </c>
      <c r="C74" s="32"/>
      <c r="D74" s="24">
        <f>SUM(D71:D73)</f>
        <v>4</v>
      </c>
      <c r="E74" s="24">
        <f>SUM(E71:E73)</f>
        <v>2</v>
      </c>
      <c r="F74" s="24">
        <f>SUM(F71:F73)</f>
        <v>2</v>
      </c>
      <c r="G74" s="24">
        <v>0</v>
      </c>
      <c r="H74" s="24" t="s">
        <v>48</v>
      </c>
      <c r="I74" s="24" t="s">
        <v>48</v>
      </c>
      <c r="J74" s="24">
        <f>SUM(J71:J73)</f>
        <v>90</v>
      </c>
      <c r="K74" s="24">
        <v>0</v>
      </c>
      <c r="L74" s="24">
        <f>SUM(L71:L73)</f>
        <v>90</v>
      </c>
      <c r="M74" s="25">
        <v>0</v>
      </c>
    </row>
    <row r="75" spans="1:14" s="21" customFormat="1" ht="14.25">
      <c r="A75" s="256"/>
      <c r="B75" s="106" t="s">
        <v>175</v>
      </c>
      <c r="C75" s="106"/>
      <c r="D75" s="105">
        <v>0</v>
      </c>
      <c r="E75" s="105">
        <v>0</v>
      </c>
      <c r="F75" s="105">
        <v>0</v>
      </c>
      <c r="G75" s="105">
        <v>0</v>
      </c>
      <c r="H75" s="105" t="s">
        <v>48</v>
      </c>
      <c r="I75" s="105" t="s">
        <v>48</v>
      </c>
      <c r="J75" s="105">
        <v>0</v>
      </c>
      <c r="K75" s="105">
        <v>0</v>
      </c>
      <c r="L75" s="105">
        <v>0</v>
      </c>
      <c r="M75" s="107">
        <v>0</v>
      </c>
    </row>
    <row r="76" spans="1:14" s="21" customFormat="1" ht="15" thickBot="1">
      <c r="A76" s="118"/>
      <c r="B76" s="236" t="s">
        <v>73</v>
      </c>
      <c r="C76" s="236"/>
      <c r="D76" s="119">
        <v>4</v>
      </c>
      <c r="E76" s="119">
        <v>2</v>
      </c>
      <c r="F76" s="119">
        <v>2</v>
      </c>
      <c r="G76" s="119"/>
      <c r="H76" s="119" t="s">
        <v>48</v>
      </c>
      <c r="I76" s="119" t="s">
        <v>48</v>
      </c>
      <c r="J76" s="119">
        <f>SUM(J71:J73)</f>
        <v>90</v>
      </c>
      <c r="K76" s="119">
        <v>0</v>
      </c>
      <c r="L76" s="119">
        <f>SUM(L71:L73)</f>
        <v>90</v>
      </c>
      <c r="M76" s="120">
        <v>0</v>
      </c>
    </row>
    <row r="77" spans="1:14" s="21" customFormat="1" ht="15" thickBot="1">
      <c r="A77" s="28" t="s">
        <v>49</v>
      </c>
      <c r="B77" s="30" t="s">
        <v>50</v>
      </c>
      <c r="C77" s="281"/>
      <c r="D77" s="30"/>
      <c r="E77" s="30"/>
      <c r="F77" s="72"/>
      <c r="G77" s="72"/>
      <c r="H77" s="72"/>
      <c r="I77" s="72"/>
      <c r="J77" s="72"/>
      <c r="K77" s="72"/>
      <c r="L77" s="72"/>
      <c r="M77" s="123"/>
    </row>
    <row r="78" spans="1:14" s="36" customFormat="1" ht="14.25">
      <c r="A78" s="189">
        <v>1</v>
      </c>
      <c r="B78" s="220" t="s">
        <v>153</v>
      </c>
      <c r="C78" s="221" t="s">
        <v>53</v>
      </c>
      <c r="D78" s="210">
        <v>3</v>
      </c>
      <c r="E78" s="209">
        <v>2.5</v>
      </c>
      <c r="F78" s="210">
        <v>0.5</v>
      </c>
      <c r="G78" s="210">
        <v>0</v>
      </c>
      <c r="H78" s="210" t="s">
        <v>42</v>
      </c>
      <c r="I78" s="210" t="s">
        <v>44</v>
      </c>
      <c r="J78" s="210">
        <v>60</v>
      </c>
      <c r="K78" s="210">
        <v>30</v>
      </c>
      <c r="L78" s="210">
        <v>30</v>
      </c>
      <c r="M78" s="211">
        <v>2.5</v>
      </c>
      <c r="N78" s="37"/>
    </row>
    <row r="79" spans="1:14" s="36" customFormat="1" ht="14.25">
      <c r="A79" s="190">
        <v>2</v>
      </c>
      <c r="B79" s="112" t="s">
        <v>154</v>
      </c>
      <c r="C79" s="194" t="s">
        <v>53</v>
      </c>
      <c r="D79" s="113">
        <v>4</v>
      </c>
      <c r="E79" s="181">
        <v>3</v>
      </c>
      <c r="F79" s="113">
        <v>1</v>
      </c>
      <c r="G79" s="113">
        <v>0</v>
      </c>
      <c r="H79" s="113" t="s">
        <v>46</v>
      </c>
      <c r="I79" s="113" t="s">
        <v>44</v>
      </c>
      <c r="J79" s="113">
        <v>60</v>
      </c>
      <c r="K79" s="113">
        <v>30</v>
      </c>
      <c r="L79" s="113">
        <v>30</v>
      </c>
      <c r="M79" s="191">
        <v>15</v>
      </c>
      <c r="N79" s="37"/>
    </row>
    <row r="80" spans="1:14" s="36" customFormat="1" ht="15" thickBot="1">
      <c r="A80" s="279">
        <v>3</v>
      </c>
      <c r="B80" s="255" t="s">
        <v>155</v>
      </c>
      <c r="C80" s="280" t="s">
        <v>57</v>
      </c>
      <c r="D80" s="238">
        <v>4</v>
      </c>
      <c r="E80" s="251">
        <v>3</v>
      </c>
      <c r="F80" s="238">
        <v>1</v>
      </c>
      <c r="G80" s="238">
        <v>0</v>
      </c>
      <c r="H80" s="238" t="s">
        <v>46</v>
      </c>
      <c r="I80" s="238" t="s">
        <v>44</v>
      </c>
      <c r="J80" s="238">
        <v>60</v>
      </c>
      <c r="K80" s="238">
        <v>30</v>
      </c>
      <c r="L80" s="238">
        <v>30</v>
      </c>
      <c r="M80" s="239">
        <v>15</v>
      </c>
      <c r="N80" s="37"/>
    </row>
    <row r="81" spans="1:14" s="26" customFormat="1" ht="13.5" thickBot="1">
      <c r="A81" s="57"/>
      <c r="B81" s="32" t="s">
        <v>47</v>
      </c>
      <c r="C81" s="32"/>
      <c r="D81" s="24">
        <f>SUM(D78:D80)</f>
        <v>11</v>
      </c>
      <c r="E81" s="23">
        <f>SUM(E78:E80)</f>
        <v>8.5</v>
      </c>
      <c r="F81" s="24">
        <f>SUM(F78:F80)</f>
        <v>2.5</v>
      </c>
      <c r="G81" s="24">
        <v>0</v>
      </c>
      <c r="H81" s="24" t="s">
        <v>48</v>
      </c>
      <c r="I81" s="25" t="s">
        <v>48</v>
      </c>
      <c r="J81" s="319">
        <f>SUM(J78:J80)</f>
        <v>180</v>
      </c>
      <c r="K81" s="24">
        <f>SUM(K78:K80)</f>
        <v>90</v>
      </c>
      <c r="L81" s="24">
        <f>SUM(L78:L80)</f>
        <v>90</v>
      </c>
      <c r="M81" s="25">
        <f>SUM(M78:M80)</f>
        <v>32.5</v>
      </c>
    </row>
    <row r="82" spans="1:14" s="21" customFormat="1" ht="14.25">
      <c r="A82" s="44"/>
      <c r="B82" s="106" t="s">
        <v>175</v>
      </c>
      <c r="C82" s="72"/>
      <c r="D82" s="105">
        <v>0</v>
      </c>
      <c r="E82" s="114">
        <v>0</v>
      </c>
      <c r="F82" s="115">
        <v>0</v>
      </c>
      <c r="G82" s="115">
        <v>0</v>
      </c>
      <c r="H82" s="115" t="s">
        <v>48</v>
      </c>
      <c r="I82" s="105" t="s">
        <v>48</v>
      </c>
      <c r="J82" s="45">
        <v>0</v>
      </c>
      <c r="K82" s="115">
        <v>0</v>
      </c>
      <c r="L82" s="115">
        <v>0</v>
      </c>
      <c r="M82" s="117">
        <v>0</v>
      </c>
    </row>
    <row r="83" spans="1:14" s="21" customFormat="1" ht="15" thickBot="1">
      <c r="A83" s="118"/>
      <c r="B83" s="121" t="s">
        <v>73</v>
      </c>
      <c r="C83" s="187"/>
      <c r="D83" s="119">
        <v>0</v>
      </c>
      <c r="E83" s="182">
        <v>0</v>
      </c>
      <c r="F83" s="119">
        <v>0</v>
      </c>
      <c r="G83" s="119">
        <v>0</v>
      </c>
      <c r="H83" s="119" t="s">
        <v>48</v>
      </c>
      <c r="I83" s="119" t="s">
        <v>48</v>
      </c>
      <c r="J83" s="218">
        <v>0</v>
      </c>
      <c r="K83" s="119">
        <v>0</v>
      </c>
      <c r="L83" s="119">
        <v>0</v>
      </c>
      <c r="M83" s="120">
        <v>0</v>
      </c>
    </row>
    <row r="84" spans="1:14" s="21" customFormat="1" ht="18" customHeight="1" thickBot="1">
      <c r="A84" s="28" t="s">
        <v>53</v>
      </c>
      <c r="B84" s="30" t="s">
        <v>54</v>
      </c>
      <c r="C84" s="30"/>
      <c r="D84" s="72"/>
      <c r="E84" s="72"/>
      <c r="F84" s="72"/>
      <c r="G84" s="72"/>
      <c r="H84" s="72"/>
      <c r="I84" s="72"/>
      <c r="J84" s="72"/>
      <c r="K84" s="72"/>
      <c r="L84" s="72"/>
      <c r="M84" s="123"/>
    </row>
    <row r="85" spans="1:14" s="36" customFormat="1" ht="14.25">
      <c r="A85" s="183">
        <v>1</v>
      </c>
      <c r="B85" s="220" t="s">
        <v>156</v>
      </c>
      <c r="C85" s="210" t="s">
        <v>53</v>
      </c>
      <c r="D85" s="210">
        <v>2</v>
      </c>
      <c r="E85" s="210">
        <v>1.25</v>
      </c>
      <c r="F85" s="210">
        <v>0.75</v>
      </c>
      <c r="G85" s="210">
        <v>0</v>
      </c>
      <c r="H85" s="210" t="s">
        <v>42</v>
      </c>
      <c r="I85" s="210" t="s">
        <v>44</v>
      </c>
      <c r="J85" s="210">
        <v>30</v>
      </c>
      <c r="K85" s="210">
        <v>15</v>
      </c>
      <c r="L85" s="210">
        <v>15</v>
      </c>
      <c r="M85" s="211">
        <v>1.25</v>
      </c>
      <c r="N85" s="37"/>
    </row>
    <row r="86" spans="1:14" s="36" customFormat="1" ht="14.25">
      <c r="A86" s="190">
        <v>2</v>
      </c>
      <c r="B86" s="112" t="s">
        <v>157</v>
      </c>
      <c r="C86" s="113" t="s">
        <v>53</v>
      </c>
      <c r="D86" s="113">
        <v>3</v>
      </c>
      <c r="E86" s="113">
        <v>2.5</v>
      </c>
      <c r="F86" s="113">
        <v>0.5</v>
      </c>
      <c r="G86" s="113">
        <v>0</v>
      </c>
      <c r="H86" s="113" t="s">
        <v>46</v>
      </c>
      <c r="I86" s="113" t="s">
        <v>44</v>
      </c>
      <c r="J86" s="113">
        <v>60</v>
      </c>
      <c r="K86" s="113">
        <v>30</v>
      </c>
      <c r="L86" s="113">
        <v>30</v>
      </c>
      <c r="M86" s="191">
        <v>2.5</v>
      </c>
      <c r="N86" s="37"/>
    </row>
    <row r="87" spans="1:14" s="36" customFormat="1" ht="14.25">
      <c r="A87" s="184">
        <v>3</v>
      </c>
      <c r="B87" s="112" t="s">
        <v>158</v>
      </c>
      <c r="C87" s="113" t="s">
        <v>53</v>
      </c>
      <c r="D87" s="113">
        <v>3</v>
      </c>
      <c r="E87" s="113">
        <v>2.5</v>
      </c>
      <c r="F87" s="113">
        <v>0.5</v>
      </c>
      <c r="G87" s="113">
        <v>0</v>
      </c>
      <c r="H87" s="113" t="s">
        <v>46</v>
      </c>
      <c r="I87" s="113" t="s">
        <v>44</v>
      </c>
      <c r="J87" s="113">
        <v>60</v>
      </c>
      <c r="K87" s="113">
        <v>30</v>
      </c>
      <c r="L87" s="113">
        <v>30</v>
      </c>
      <c r="M87" s="191">
        <v>2.5</v>
      </c>
      <c r="N87" s="37"/>
    </row>
    <row r="88" spans="1:14" s="36" customFormat="1" ht="14.25">
      <c r="A88" s="190">
        <v>4</v>
      </c>
      <c r="B88" s="112" t="s">
        <v>159</v>
      </c>
      <c r="C88" s="113" t="s">
        <v>53</v>
      </c>
      <c r="D88" s="113">
        <v>2</v>
      </c>
      <c r="E88" s="113">
        <v>2</v>
      </c>
      <c r="F88" s="113">
        <v>0</v>
      </c>
      <c r="G88" s="113">
        <v>0</v>
      </c>
      <c r="H88" s="113" t="s">
        <v>46</v>
      </c>
      <c r="I88" s="113" t="s">
        <v>44</v>
      </c>
      <c r="J88" s="113">
        <v>45</v>
      </c>
      <c r="K88" s="113">
        <v>15</v>
      </c>
      <c r="L88" s="113">
        <v>30</v>
      </c>
      <c r="M88" s="191">
        <v>5</v>
      </c>
      <c r="N88" s="37"/>
    </row>
    <row r="89" spans="1:14" s="36" customFormat="1" ht="14.25">
      <c r="A89" s="190">
        <v>5</v>
      </c>
      <c r="B89" s="112" t="s">
        <v>160</v>
      </c>
      <c r="C89" s="113" t="s">
        <v>53</v>
      </c>
      <c r="D89" s="113">
        <v>2</v>
      </c>
      <c r="E89" s="113">
        <v>1.25</v>
      </c>
      <c r="F89" s="113">
        <v>0.75</v>
      </c>
      <c r="G89" s="113">
        <v>0</v>
      </c>
      <c r="H89" s="113" t="s">
        <v>42</v>
      </c>
      <c r="I89" s="113" t="s">
        <v>44</v>
      </c>
      <c r="J89" s="113">
        <v>30</v>
      </c>
      <c r="K89" s="113">
        <v>15</v>
      </c>
      <c r="L89" s="113">
        <v>15</v>
      </c>
      <c r="M89" s="191">
        <v>1.25</v>
      </c>
      <c r="N89" s="37"/>
    </row>
    <row r="90" spans="1:14" s="36" customFormat="1" ht="14.25">
      <c r="A90" s="190">
        <v>6</v>
      </c>
      <c r="B90" s="112" t="s">
        <v>161</v>
      </c>
      <c r="C90" s="113" t="s">
        <v>53</v>
      </c>
      <c r="D90" s="113">
        <v>2</v>
      </c>
      <c r="E90" s="113">
        <v>1.25</v>
      </c>
      <c r="F90" s="113">
        <v>0.75</v>
      </c>
      <c r="G90" s="113">
        <v>0</v>
      </c>
      <c r="H90" s="113" t="s">
        <v>42</v>
      </c>
      <c r="I90" s="113" t="s">
        <v>44</v>
      </c>
      <c r="J90" s="113">
        <v>30</v>
      </c>
      <c r="K90" s="113">
        <v>15</v>
      </c>
      <c r="L90" s="113">
        <v>15</v>
      </c>
      <c r="M90" s="191">
        <v>1.25</v>
      </c>
      <c r="N90" s="37"/>
    </row>
    <row r="91" spans="1:14" s="36" customFormat="1" ht="14.25">
      <c r="A91" s="190">
        <v>7</v>
      </c>
      <c r="B91" s="112" t="s">
        <v>162</v>
      </c>
      <c r="C91" s="113" t="s">
        <v>57</v>
      </c>
      <c r="D91" s="113">
        <v>2</v>
      </c>
      <c r="E91" s="113">
        <v>1.25</v>
      </c>
      <c r="F91" s="113">
        <v>0.75</v>
      </c>
      <c r="G91" s="113">
        <v>0</v>
      </c>
      <c r="H91" s="113" t="s">
        <v>42</v>
      </c>
      <c r="I91" s="113" t="s">
        <v>44</v>
      </c>
      <c r="J91" s="113">
        <v>30</v>
      </c>
      <c r="K91" s="113">
        <v>15</v>
      </c>
      <c r="L91" s="113">
        <v>15</v>
      </c>
      <c r="M91" s="191">
        <v>1.25</v>
      </c>
      <c r="N91" s="37"/>
    </row>
    <row r="92" spans="1:14" s="36" customFormat="1" ht="25.5">
      <c r="A92" s="190">
        <v>8</v>
      </c>
      <c r="B92" s="112" t="s">
        <v>163</v>
      </c>
      <c r="C92" s="113" t="s">
        <v>57</v>
      </c>
      <c r="D92" s="113">
        <v>2</v>
      </c>
      <c r="E92" s="113">
        <v>1.25</v>
      </c>
      <c r="F92" s="113">
        <v>0.75</v>
      </c>
      <c r="G92" s="113">
        <v>0</v>
      </c>
      <c r="H92" s="113" t="s">
        <v>42</v>
      </c>
      <c r="I92" s="113" t="s">
        <v>44</v>
      </c>
      <c r="J92" s="113">
        <v>30</v>
      </c>
      <c r="K92" s="113">
        <v>15</v>
      </c>
      <c r="L92" s="113">
        <v>15</v>
      </c>
      <c r="M92" s="191">
        <v>1.25</v>
      </c>
      <c r="N92" s="37"/>
    </row>
    <row r="93" spans="1:14" s="36" customFormat="1" ht="14.25">
      <c r="A93" s="190">
        <v>9</v>
      </c>
      <c r="B93" s="112" t="s">
        <v>164</v>
      </c>
      <c r="C93" s="113" t="s">
        <v>57</v>
      </c>
      <c r="D93" s="113">
        <v>2</v>
      </c>
      <c r="E93" s="113">
        <v>1.25</v>
      </c>
      <c r="F93" s="113">
        <v>0.75</v>
      </c>
      <c r="G93" s="113">
        <v>0</v>
      </c>
      <c r="H93" s="113" t="s">
        <v>42</v>
      </c>
      <c r="I93" s="113" t="s">
        <v>44</v>
      </c>
      <c r="J93" s="113">
        <v>30</v>
      </c>
      <c r="K93" s="113">
        <v>15</v>
      </c>
      <c r="L93" s="113">
        <v>15</v>
      </c>
      <c r="M93" s="191">
        <v>1.25</v>
      </c>
      <c r="N93" s="37"/>
    </row>
    <row r="94" spans="1:14" s="36" customFormat="1" ht="14.25">
      <c r="A94" s="190">
        <v>10</v>
      </c>
      <c r="B94" s="112" t="s">
        <v>165</v>
      </c>
      <c r="C94" s="113" t="s">
        <v>57</v>
      </c>
      <c r="D94" s="113">
        <v>2</v>
      </c>
      <c r="E94" s="113">
        <v>1.25</v>
      </c>
      <c r="F94" s="113">
        <v>0.75</v>
      </c>
      <c r="G94" s="113">
        <v>0</v>
      </c>
      <c r="H94" s="113" t="s">
        <v>42</v>
      </c>
      <c r="I94" s="113" t="s">
        <v>44</v>
      </c>
      <c r="J94" s="113">
        <v>30</v>
      </c>
      <c r="K94" s="113">
        <v>15</v>
      </c>
      <c r="L94" s="113">
        <v>15</v>
      </c>
      <c r="M94" s="191">
        <v>1.25</v>
      </c>
      <c r="N94" s="37"/>
    </row>
    <row r="95" spans="1:14" s="36" customFormat="1" ht="15" thickBot="1">
      <c r="A95" s="250">
        <v>11</v>
      </c>
      <c r="B95" s="255" t="s">
        <v>166</v>
      </c>
      <c r="C95" s="238" t="s">
        <v>57</v>
      </c>
      <c r="D95" s="238">
        <v>2</v>
      </c>
      <c r="E95" s="238">
        <v>1.25</v>
      </c>
      <c r="F95" s="238">
        <v>0.75</v>
      </c>
      <c r="G95" s="238">
        <v>0</v>
      </c>
      <c r="H95" s="238" t="s">
        <v>42</v>
      </c>
      <c r="I95" s="238" t="s">
        <v>44</v>
      </c>
      <c r="J95" s="238">
        <v>30</v>
      </c>
      <c r="K95" s="238">
        <v>15</v>
      </c>
      <c r="L95" s="238">
        <v>15</v>
      </c>
      <c r="M95" s="239">
        <v>1.25</v>
      </c>
      <c r="N95" s="37"/>
    </row>
    <row r="96" spans="1:14" s="26" customFormat="1" ht="13.5" thickBot="1">
      <c r="A96" s="22"/>
      <c r="B96" s="32" t="s">
        <v>47</v>
      </c>
      <c r="C96" s="32"/>
      <c r="D96" s="24">
        <f>SUM(D85:D95)</f>
        <v>24</v>
      </c>
      <c r="E96" s="24">
        <f>SUM(E85:E95)</f>
        <v>17</v>
      </c>
      <c r="F96" s="24">
        <f>SUM(F85:F95)</f>
        <v>7</v>
      </c>
      <c r="G96" s="24">
        <v>0</v>
      </c>
      <c r="H96" s="24" t="s">
        <v>48</v>
      </c>
      <c r="I96" s="24" t="s">
        <v>48</v>
      </c>
      <c r="J96" s="24">
        <f>SUM(J85:J95)</f>
        <v>405</v>
      </c>
      <c r="K96" s="24">
        <f>SUM(K85:K95)</f>
        <v>195</v>
      </c>
      <c r="L96" s="24">
        <f>SUM(L85:L95)</f>
        <v>210</v>
      </c>
      <c r="M96" s="25">
        <f>SUM(M85:M95)</f>
        <v>20</v>
      </c>
    </row>
    <row r="97" spans="1:14" s="21" customFormat="1" ht="15.75" customHeight="1">
      <c r="A97" s="109"/>
      <c r="B97" s="106" t="s">
        <v>175</v>
      </c>
      <c r="C97" s="106"/>
      <c r="D97" s="105">
        <v>0</v>
      </c>
      <c r="E97" s="105">
        <v>0</v>
      </c>
      <c r="F97" s="105">
        <v>0</v>
      </c>
      <c r="G97" s="105">
        <v>0</v>
      </c>
      <c r="H97" s="105" t="s">
        <v>48</v>
      </c>
      <c r="I97" s="105" t="s">
        <v>48</v>
      </c>
      <c r="J97" s="105">
        <v>0</v>
      </c>
      <c r="K97" s="105">
        <v>0</v>
      </c>
      <c r="L97" s="105">
        <v>0</v>
      </c>
      <c r="M97" s="107">
        <v>0</v>
      </c>
    </row>
    <row r="98" spans="1:14" s="21" customFormat="1" ht="15" thickBot="1">
      <c r="A98" s="187"/>
      <c r="B98" s="236" t="s">
        <v>73</v>
      </c>
      <c r="C98" s="236"/>
      <c r="D98" s="119">
        <v>0</v>
      </c>
      <c r="E98" s="119">
        <v>0</v>
      </c>
      <c r="F98" s="119">
        <v>0</v>
      </c>
      <c r="G98" s="119">
        <v>0</v>
      </c>
      <c r="H98" s="119" t="s">
        <v>48</v>
      </c>
      <c r="I98" s="119" t="s">
        <v>48</v>
      </c>
      <c r="J98" s="119">
        <v>0</v>
      </c>
      <c r="K98" s="119">
        <v>0</v>
      </c>
      <c r="L98" s="119">
        <v>0</v>
      </c>
      <c r="M98" s="120">
        <v>0</v>
      </c>
    </row>
    <row r="99" spans="1:14" s="21" customFormat="1" ht="15" thickBot="1">
      <c r="A99" s="28" t="s">
        <v>57</v>
      </c>
      <c r="B99" s="30" t="s">
        <v>58</v>
      </c>
      <c r="C99" s="30"/>
      <c r="D99" s="72"/>
      <c r="E99" s="72"/>
      <c r="F99" s="72"/>
      <c r="G99" s="72"/>
      <c r="H99" s="72"/>
      <c r="I99" s="72"/>
      <c r="J99" s="72"/>
      <c r="K99" s="72"/>
      <c r="L99" s="72"/>
      <c r="M99" s="123"/>
    </row>
    <row r="100" spans="1:14" s="36" customFormat="1" ht="14.25">
      <c r="A100" s="189">
        <v>1</v>
      </c>
      <c r="B100" s="220" t="s">
        <v>167</v>
      </c>
      <c r="C100" s="210" t="s">
        <v>57</v>
      </c>
      <c r="D100" s="210">
        <v>3</v>
      </c>
      <c r="E100" s="210">
        <v>2</v>
      </c>
      <c r="F100" s="210">
        <v>1</v>
      </c>
      <c r="G100" s="210">
        <v>0</v>
      </c>
      <c r="H100" s="210" t="s">
        <v>46</v>
      </c>
      <c r="I100" s="210" t="s">
        <v>44</v>
      </c>
      <c r="J100" s="210">
        <v>45</v>
      </c>
      <c r="K100" s="210">
        <v>30</v>
      </c>
      <c r="L100" s="210">
        <v>15</v>
      </c>
      <c r="M100" s="211">
        <v>5</v>
      </c>
      <c r="N100" s="37"/>
    </row>
    <row r="101" spans="1:14" s="36" customFormat="1" ht="14.25">
      <c r="A101" s="184">
        <v>2</v>
      </c>
      <c r="B101" s="112" t="s">
        <v>168</v>
      </c>
      <c r="C101" s="113" t="s">
        <v>57</v>
      </c>
      <c r="D101" s="113">
        <v>2</v>
      </c>
      <c r="E101" s="113">
        <v>1.25</v>
      </c>
      <c r="F101" s="113">
        <v>0.75</v>
      </c>
      <c r="G101" s="113">
        <v>0</v>
      </c>
      <c r="H101" s="113" t="s">
        <v>42</v>
      </c>
      <c r="I101" s="113" t="s">
        <v>44</v>
      </c>
      <c r="J101" s="113">
        <v>30</v>
      </c>
      <c r="K101" s="113">
        <v>15</v>
      </c>
      <c r="L101" s="113">
        <v>15</v>
      </c>
      <c r="M101" s="191">
        <v>1.25</v>
      </c>
      <c r="N101" s="37"/>
    </row>
    <row r="102" spans="1:14" s="36" customFormat="1" ht="14.25">
      <c r="A102" s="184">
        <v>3</v>
      </c>
      <c r="B102" s="112" t="s">
        <v>178</v>
      </c>
      <c r="C102" s="113" t="s">
        <v>57</v>
      </c>
      <c r="D102" s="113">
        <v>2</v>
      </c>
      <c r="E102" s="113">
        <v>1</v>
      </c>
      <c r="F102" s="113">
        <v>1</v>
      </c>
      <c r="G102" s="113">
        <v>0</v>
      </c>
      <c r="H102" s="113" t="s">
        <v>42</v>
      </c>
      <c r="I102" s="113" t="s">
        <v>43</v>
      </c>
      <c r="J102" s="113">
        <v>15</v>
      </c>
      <c r="K102" s="113">
        <v>15</v>
      </c>
      <c r="L102" s="113">
        <v>0</v>
      </c>
      <c r="M102" s="191">
        <v>10</v>
      </c>
      <c r="N102" s="37"/>
    </row>
    <row r="103" spans="1:14" s="36" customFormat="1" ht="15" thickBot="1">
      <c r="A103" s="250">
        <v>4</v>
      </c>
      <c r="B103" s="255" t="s">
        <v>169</v>
      </c>
      <c r="C103" s="238" t="s">
        <v>57</v>
      </c>
      <c r="D103" s="238">
        <v>2</v>
      </c>
      <c r="E103" s="238">
        <v>1</v>
      </c>
      <c r="F103" s="238">
        <v>1</v>
      </c>
      <c r="G103" s="238">
        <v>0</v>
      </c>
      <c r="H103" s="238" t="s">
        <v>42</v>
      </c>
      <c r="I103" s="238">
        <v>0</v>
      </c>
      <c r="J103" s="238">
        <v>15</v>
      </c>
      <c r="K103" s="238">
        <v>0</v>
      </c>
      <c r="L103" s="238">
        <v>15</v>
      </c>
      <c r="M103" s="239">
        <v>10</v>
      </c>
      <c r="N103" s="37"/>
    </row>
    <row r="104" spans="1:14" s="26" customFormat="1" ht="13.5" thickBot="1">
      <c r="A104" s="22"/>
      <c r="B104" s="32" t="s">
        <v>47</v>
      </c>
      <c r="C104" s="32"/>
      <c r="D104" s="24">
        <f>SUM(D100:D103)</f>
        <v>9</v>
      </c>
      <c r="E104" s="24">
        <f>SUM(E100:E103)</f>
        <v>5.25</v>
      </c>
      <c r="F104" s="24">
        <f>SUM(F100:F103)</f>
        <v>3.75</v>
      </c>
      <c r="G104" s="24">
        <v>0</v>
      </c>
      <c r="H104" s="24" t="s">
        <v>48</v>
      </c>
      <c r="I104" s="24" t="s">
        <v>48</v>
      </c>
      <c r="J104" s="24">
        <f>SUM(J100:J103)</f>
        <v>105</v>
      </c>
      <c r="K104" s="24">
        <f>SUM(K100:K103)</f>
        <v>60</v>
      </c>
      <c r="L104" s="24">
        <f>SUM(L100:L103)</f>
        <v>45</v>
      </c>
      <c r="M104" s="25">
        <f>SUM(M100:M103)</f>
        <v>26.25</v>
      </c>
    </row>
    <row r="105" spans="1:14" s="21" customFormat="1" ht="14.25">
      <c r="A105" s="109"/>
      <c r="B105" s="106" t="s">
        <v>175</v>
      </c>
      <c r="C105" s="106"/>
      <c r="D105" s="105">
        <v>0</v>
      </c>
      <c r="E105" s="105">
        <v>0</v>
      </c>
      <c r="F105" s="105">
        <v>0</v>
      </c>
      <c r="G105" s="105">
        <v>0</v>
      </c>
      <c r="H105" s="105" t="s">
        <v>48</v>
      </c>
      <c r="I105" s="105" t="s">
        <v>48</v>
      </c>
      <c r="J105" s="105">
        <v>0</v>
      </c>
      <c r="K105" s="105">
        <v>0</v>
      </c>
      <c r="L105" s="105">
        <v>0</v>
      </c>
      <c r="M105" s="107">
        <v>0</v>
      </c>
    </row>
    <row r="106" spans="1:14" s="21" customFormat="1" ht="15" thickBot="1">
      <c r="A106" s="187"/>
      <c r="B106" s="236" t="s">
        <v>73</v>
      </c>
      <c r="C106" s="236"/>
      <c r="D106" s="119">
        <v>2</v>
      </c>
      <c r="E106" s="119">
        <f>SUM(E102)</f>
        <v>1</v>
      </c>
      <c r="F106" s="119">
        <f>SUM(F102)</f>
        <v>1</v>
      </c>
      <c r="G106" s="119">
        <v>0</v>
      </c>
      <c r="H106" s="119" t="s">
        <v>48</v>
      </c>
      <c r="I106" s="119" t="s">
        <v>48</v>
      </c>
      <c r="J106" s="119">
        <v>15</v>
      </c>
      <c r="K106" s="119">
        <v>15</v>
      </c>
      <c r="L106" s="119">
        <v>0</v>
      </c>
      <c r="M106" s="120">
        <v>10</v>
      </c>
    </row>
    <row r="107" spans="1:14" s="21" customFormat="1" ht="15" thickBot="1">
      <c r="A107" s="28" t="s">
        <v>63</v>
      </c>
      <c r="B107" s="30" t="s">
        <v>64</v>
      </c>
      <c r="C107" s="30"/>
      <c r="D107" s="72"/>
      <c r="E107" s="72"/>
      <c r="F107" s="72"/>
      <c r="G107" s="72"/>
      <c r="H107" s="72"/>
      <c r="I107" s="72"/>
      <c r="J107" s="72"/>
      <c r="K107" s="72"/>
      <c r="L107" s="72"/>
      <c r="M107" s="123"/>
    </row>
    <row r="108" spans="1:14" s="21" customFormat="1" ht="14.25">
      <c r="A108" s="195"/>
      <c r="B108" s="97" t="s">
        <v>47</v>
      </c>
      <c r="C108" s="97"/>
      <c r="D108" s="96"/>
      <c r="E108" s="96"/>
      <c r="F108" s="96"/>
      <c r="G108" s="96"/>
      <c r="H108" s="96" t="s">
        <v>48</v>
      </c>
      <c r="I108" s="96" t="s">
        <v>48</v>
      </c>
      <c r="J108" s="96"/>
      <c r="K108" s="96"/>
      <c r="L108" s="96"/>
      <c r="M108" s="98"/>
    </row>
    <row r="109" spans="1:14" s="21" customFormat="1" ht="14.25">
      <c r="A109" s="253"/>
      <c r="B109" s="102" t="s">
        <v>175</v>
      </c>
      <c r="C109" s="102"/>
      <c r="D109" s="101"/>
      <c r="E109" s="101"/>
      <c r="F109" s="101"/>
      <c r="G109" s="101"/>
      <c r="H109" s="101" t="s">
        <v>48</v>
      </c>
      <c r="I109" s="101" t="s">
        <v>48</v>
      </c>
      <c r="J109" s="101"/>
      <c r="K109" s="101"/>
      <c r="L109" s="101"/>
      <c r="M109" s="103"/>
    </row>
    <row r="110" spans="1:14" s="21" customFormat="1" ht="15" thickBot="1">
      <c r="A110" s="118"/>
      <c r="B110" s="236" t="s">
        <v>73</v>
      </c>
      <c r="C110" s="236"/>
      <c r="D110" s="119"/>
      <c r="E110" s="119"/>
      <c r="F110" s="119"/>
      <c r="G110" s="119"/>
      <c r="H110" s="119" t="s">
        <v>48</v>
      </c>
      <c r="I110" s="119" t="s">
        <v>48</v>
      </c>
      <c r="J110" s="119"/>
      <c r="K110" s="119"/>
      <c r="L110" s="119"/>
      <c r="M110" s="120"/>
    </row>
    <row r="111" spans="1:14" s="21" customFormat="1" ht="15" thickBot="1">
      <c r="A111" s="28" t="s">
        <v>65</v>
      </c>
      <c r="B111" s="30" t="s">
        <v>66</v>
      </c>
      <c r="C111" s="30"/>
      <c r="D111" s="72"/>
      <c r="E111" s="72"/>
      <c r="F111" s="72"/>
      <c r="G111" s="72"/>
      <c r="H111" s="72"/>
      <c r="I111" s="72"/>
      <c r="J111" s="72"/>
      <c r="K111" s="72"/>
      <c r="L111" s="72"/>
      <c r="M111" s="123"/>
    </row>
    <row r="112" spans="1:14" s="36" customFormat="1" ht="14.25">
      <c r="A112" s="195">
        <v>1</v>
      </c>
      <c r="B112" s="97" t="s">
        <v>124</v>
      </c>
      <c r="C112" s="96" t="s">
        <v>57</v>
      </c>
      <c r="D112" s="96">
        <v>0.25</v>
      </c>
      <c r="E112" s="96">
        <v>0.25</v>
      </c>
      <c r="F112" s="96">
        <v>0</v>
      </c>
      <c r="G112" s="96">
        <v>0</v>
      </c>
      <c r="H112" s="96" t="s">
        <v>170</v>
      </c>
      <c r="I112" s="96" t="s">
        <v>44</v>
      </c>
      <c r="J112" s="96">
        <v>2</v>
      </c>
      <c r="K112" s="96">
        <v>2</v>
      </c>
      <c r="L112" s="96">
        <v>0</v>
      </c>
      <c r="M112" s="98">
        <v>0</v>
      </c>
    </row>
    <row r="113" spans="1:13" s="36" customFormat="1" ht="14.25">
      <c r="A113" s="253">
        <v>2</v>
      </c>
      <c r="B113" s="102" t="s">
        <v>126</v>
      </c>
      <c r="C113" s="101" t="s">
        <v>57</v>
      </c>
      <c r="D113" s="101">
        <v>0.25</v>
      </c>
      <c r="E113" s="101">
        <v>0.25</v>
      </c>
      <c r="F113" s="101">
        <v>0</v>
      </c>
      <c r="G113" s="101">
        <v>0</v>
      </c>
      <c r="H113" s="101" t="s">
        <v>170</v>
      </c>
      <c r="I113" s="101" t="s">
        <v>44</v>
      </c>
      <c r="J113" s="101">
        <v>2</v>
      </c>
      <c r="K113" s="101">
        <v>2</v>
      </c>
      <c r="L113" s="101">
        <v>0</v>
      </c>
      <c r="M113" s="103">
        <v>0</v>
      </c>
    </row>
    <row r="114" spans="1:13" s="36" customFormat="1" ht="15" thickBot="1">
      <c r="A114" s="118">
        <v>3</v>
      </c>
      <c r="B114" s="236" t="s">
        <v>127</v>
      </c>
      <c r="C114" s="119" t="s">
        <v>57</v>
      </c>
      <c r="D114" s="119">
        <v>0.5</v>
      </c>
      <c r="E114" s="119">
        <v>0.5</v>
      </c>
      <c r="F114" s="119">
        <v>0</v>
      </c>
      <c r="G114" s="119">
        <v>0</v>
      </c>
      <c r="H114" s="119" t="s">
        <v>170</v>
      </c>
      <c r="I114" s="119" t="s">
        <v>44</v>
      </c>
      <c r="J114" s="119">
        <v>4</v>
      </c>
      <c r="K114" s="119">
        <v>4</v>
      </c>
      <c r="L114" s="119">
        <v>0</v>
      </c>
      <c r="M114" s="120">
        <v>0</v>
      </c>
    </row>
    <row r="115" spans="1:13" s="36" customFormat="1" ht="15" thickBot="1">
      <c r="A115" s="314" t="s">
        <v>68</v>
      </c>
      <c r="B115" s="265"/>
      <c r="C115" s="115" t="s">
        <v>57</v>
      </c>
      <c r="D115" s="115">
        <v>3</v>
      </c>
      <c r="E115" s="115">
        <v>0</v>
      </c>
      <c r="F115" s="115">
        <v>3</v>
      </c>
      <c r="G115" s="115">
        <v>3</v>
      </c>
      <c r="H115" s="115" t="s">
        <v>67</v>
      </c>
      <c r="I115" s="115" t="s">
        <v>43</v>
      </c>
      <c r="J115" s="115">
        <v>160</v>
      </c>
      <c r="K115" s="115">
        <v>0</v>
      </c>
      <c r="L115" s="115">
        <v>0</v>
      </c>
      <c r="M115" s="117">
        <v>160</v>
      </c>
    </row>
    <row r="116" spans="1:13" s="26" customFormat="1" ht="12.75">
      <c r="A116" s="446" t="s">
        <v>171</v>
      </c>
      <c r="B116" s="447"/>
      <c r="C116" s="277"/>
      <c r="D116" s="321">
        <f>SUM(E116,F116)</f>
        <v>23</v>
      </c>
      <c r="E116" s="321">
        <f>SUM(E72,E78:E79,E85:E90)</f>
        <v>17.25</v>
      </c>
      <c r="F116" s="321">
        <f>SUM(F72,F78:F79,F85:F90)</f>
        <v>5.75</v>
      </c>
      <c r="G116" s="321">
        <v>0</v>
      </c>
      <c r="H116" s="321" t="s">
        <v>48</v>
      </c>
      <c r="I116" s="321" t="s">
        <v>48</v>
      </c>
      <c r="J116" s="321">
        <f>SUM(J71,J72,J78,J79,J85,J86,J87,J88,J89,J90)</f>
        <v>435</v>
      </c>
      <c r="K116" s="321">
        <f>SUM(K78,K79,K85:K90)</f>
        <v>180</v>
      </c>
      <c r="L116" s="321">
        <f>SUM(L71:L72,L78:L79,L85:L90)</f>
        <v>255</v>
      </c>
      <c r="M116" s="213">
        <f>SUM(M71,M72,M78:M79,M85:M90,)</f>
        <v>31.25</v>
      </c>
    </row>
    <row r="117" spans="1:13" s="26" customFormat="1" ht="13.5" thickBot="1">
      <c r="A117" s="436" t="s">
        <v>172</v>
      </c>
      <c r="B117" s="437"/>
      <c r="C117" s="296"/>
      <c r="D117" s="318">
        <f>SUM(E117,F117)</f>
        <v>29</v>
      </c>
      <c r="E117" s="318">
        <f>SUM(E73,E80,E91,E92,E93,E94,E95,E100,E101,E102,E103,E112,E113,E114)</f>
        <v>16.5</v>
      </c>
      <c r="F117" s="318">
        <f>SUM(F73,F80,F91,F92,F93,F94,F95,F100,F101,F102,F103,F115)</f>
        <v>12.5</v>
      </c>
      <c r="G117" s="318">
        <v>0</v>
      </c>
      <c r="H117" s="318" t="s">
        <v>48</v>
      </c>
      <c r="I117" s="318" t="s">
        <v>48</v>
      </c>
      <c r="J117" s="318">
        <f>SUM(J73,J80,J91,J92,J93,J94,J95,J100,J101,J102,J103,J112,J113,J114)</f>
        <v>353</v>
      </c>
      <c r="K117" s="318">
        <f>SUM(K80,K91:K95,K100:K102,K112,K113,K114)</f>
        <v>173</v>
      </c>
      <c r="L117" s="318">
        <f>SUM(L73,L80,L91:L95,L100,L101,L103)</f>
        <v>180</v>
      </c>
      <c r="M117" s="214">
        <f>SUM(M73,M80,M91:M95,M100:M103,M112:M115)</f>
        <v>207.5</v>
      </c>
    </row>
    <row r="118" spans="1:13" s="21" customFormat="1" ht="14.25">
      <c r="A118" s="297"/>
      <c r="B118" s="295"/>
      <c r="C118" s="276"/>
      <c r="D118" s="276"/>
      <c r="E118" s="276"/>
      <c r="F118" s="276"/>
      <c r="G118" s="106"/>
      <c r="H118" s="106"/>
      <c r="I118" s="106"/>
      <c r="J118" s="106"/>
      <c r="K118" s="106"/>
      <c r="L118" s="106"/>
      <c r="M118" s="108"/>
    </row>
    <row r="119" spans="1:13" s="21" customFormat="1" ht="12.75" customHeight="1" thickBot="1">
      <c r="A119" s="436" t="s">
        <v>173</v>
      </c>
      <c r="B119" s="437"/>
      <c r="C119" s="119" t="s">
        <v>48</v>
      </c>
      <c r="D119" s="318">
        <f>SUM(D74,D81,D96,D104,D112,D113,D114,D115)</f>
        <v>52</v>
      </c>
      <c r="E119" s="119">
        <f>SUM(E116,E117)</f>
        <v>33.75</v>
      </c>
      <c r="F119" s="119">
        <f>SUM(F116,F117)</f>
        <v>18.25</v>
      </c>
      <c r="G119" s="119">
        <v>0</v>
      </c>
      <c r="H119" s="119" t="s">
        <v>48</v>
      </c>
      <c r="I119" s="119" t="s">
        <v>48</v>
      </c>
      <c r="J119" s="318">
        <f>SUM(J116,J117)</f>
        <v>788</v>
      </c>
      <c r="K119" s="318">
        <f>SUM(K116:K117)</f>
        <v>353</v>
      </c>
      <c r="L119" s="318">
        <f>SUM(L116,L117)</f>
        <v>435</v>
      </c>
      <c r="M119" s="120">
        <f>SUM(M116,M117)</f>
        <v>238.75</v>
      </c>
    </row>
    <row r="120" spans="1:13" s="21" customFormat="1" ht="3" customHeight="1">
      <c r="A120" s="197"/>
      <c r="B120" s="33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123"/>
    </row>
    <row r="121" spans="1:13" ht="14.25">
      <c r="A121" s="502" t="s">
        <v>70</v>
      </c>
      <c r="B121" s="502"/>
      <c r="C121" s="502"/>
      <c r="D121" s="502"/>
      <c r="E121" s="502"/>
      <c r="F121" s="502"/>
      <c r="G121" s="502"/>
      <c r="H121" s="502"/>
      <c r="I121" s="502"/>
      <c r="J121" s="502"/>
      <c r="K121" s="502"/>
      <c r="L121" s="502"/>
      <c r="M121" s="502"/>
    </row>
    <row r="122" spans="1:13" ht="18" customHeight="1">
      <c r="A122" s="475" t="s">
        <v>71</v>
      </c>
      <c r="B122" s="475"/>
      <c r="C122" s="475"/>
      <c r="D122" s="475"/>
      <c r="E122" s="475"/>
      <c r="F122" s="475"/>
      <c r="G122" s="475"/>
      <c r="H122" s="475"/>
      <c r="I122" s="475"/>
      <c r="J122" s="475"/>
      <c r="K122" s="475"/>
      <c r="L122" s="475"/>
      <c r="M122" s="475"/>
    </row>
    <row r="123" spans="1:13" ht="16.5" thickBot="1">
      <c r="A123" s="88"/>
      <c r="B123" s="361" t="s">
        <v>81</v>
      </c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</row>
    <row r="124" spans="1:13" ht="14.25">
      <c r="A124" s="3" t="s">
        <v>8</v>
      </c>
      <c r="B124" s="269"/>
      <c r="C124" s="272"/>
      <c r="D124" s="442" t="s">
        <v>9</v>
      </c>
      <c r="E124" s="442"/>
      <c r="F124" s="442"/>
      <c r="G124" s="4" t="s">
        <v>10</v>
      </c>
      <c r="H124" s="5" t="s">
        <v>11</v>
      </c>
      <c r="I124" s="229" t="s">
        <v>12</v>
      </c>
      <c r="J124" s="443" t="s">
        <v>13</v>
      </c>
      <c r="K124" s="443"/>
      <c r="L124" s="443"/>
      <c r="M124" s="444"/>
    </row>
    <row r="125" spans="1:13" ht="14.25">
      <c r="A125" s="6"/>
      <c r="B125" s="270" t="s">
        <v>14</v>
      </c>
      <c r="C125" s="225" t="s">
        <v>15</v>
      </c>
      <c r="D125" s="224" t="s">
        <v>16</v>
      </c>
      <c r="E125" s="7" t="s">
        <v>17</v>
      </c>
      <c r="F125" s="8" t="s">
        <v>18</v>
      </c>
      <c r="G125" s="9" t="s">
        <v>19</v>
      </c>
      <c r="H125" s="10" t="s">
        <v>20</v>
      </c>
      <c r="I125" s="7" t="s">
        <v>21</v>
      </c>
      <c r="J125" s="226" t="s">
        <v>16</v>
      </c>
      <c r="K125" s="445" t="s">
        <v>22</v>
      </c>
      <c r="L125" s="445"/>
      <c r="M125" s="86" t="s">
        <v>23</v>
      </c>
    </row>
    <row r="126" spans="1:13" ht="14.25">
      <c r="A126" s="11"/>
      <c r="B126" s="270" t="s">
        <v>24</v>
      </c>
      <c r="C126" s="273"/>
      <c r="D126" s="88"/>
      <c r="E126" s="7" t="s">
        <v>25</v>
      </c>
      <c r="F126" s="12" t="s">
        <v>26</v>
      </c>
      <c r="G126" s="13" t="s">
        <v>27</v>
      </c>
      <c r="H126" s="10"/>
      <c r="I126" s="13" t="s">
        <v>28</v>
      </c>
      <c r="J126" s="227"/>
      <c r="K126" s="14" t="s">
        <v>29</v>
      </c>
      <c r="L126" s="15" t="s">
        <v>30</v>
      </c>
      <c r="M126" s="16"/>
    </row>
    <row r="127" spans="1:13" ht="14.25">
      <c r="A127" s="87"/>
      <c r="B127" s="270"/>
      <c r="C127" s="90"/>
      <c r="D127" s="88"/>
      <c r="E127" s="7" t="s">
        <v>31</v>
      </c>
      <c r="F127" s="12" t="s">
        <v>32</v>
      </c>
      <c r="G127" s="13" t="s">
        <v>33</v>
      </c>
      <c r="H127" s="88"/>
      <c r="I127" s="7" t="s">
        <v>34</v>
      </c>
      <c r="J127" s="228"/>
      <c r="K127" s="89"/>
      <c r="L127" s="17"/>
      <c r="M127" s="18"/>
    </row>
    <row r="128" spans="1:13" ht="15" thickBot="1">
      <c r="A128" s="92"/>
      <c r="B128" s="94"/>
      <c r="C128" s="335"/>
      <c r="D128" s="85"/>
      <c r="E128" s="19" t="s">
        <v>35</v>
      </c>
      <c r="F128" s="20"/>
      <c r="G128" s="324" t="s">
        <v>36</v>
      </c>
      <c r="H128" s="336"/>
      <c r="I128" s="94" t="s">
        <v>37</v>
      </c>
      <c r="J128" s="93"/>
      <c r="K128" s="93"/>
      <c r="L128" s="94"/>
      <c r="M128" s="95"/>
    </row>
    <row r="129" spans="1:14" ht="9.75" customHeight="1">
      <c r="A129" s="87"/>
      <c r="B129" s="88"/>
      <c r="C129" s="88"/>
      <c r="D129" s="88"/>
      <c r="E129" s="10"/>
      <c r="F129" s="10"/>
      <c r="G129" s="10"/>
      <c r="H129" s="88"/>
      <c r="I129" s="88"/>
      <c r="J129" s="88"/>
      <c r="K129" s="88"/>
      <c r="L129" s="88"/>
      <c r="M129" s="285"/>
    </row>
    <row r="130" spans="1:14" ht="15" thickBot="1">
      <c r="A130" s="87"/>
      <c r="B130" s="34" t="s">
        <v>38</v>
      </c>
      <c r="C130" s="79"/>
      <c r="D130" s="88"/>
      <c r="E130" s="88"/>
      <c r="F130" s="88"/>
      <c r="G130" s="88"/>
      <c r="H130" s="88"/>
      <c r="I130" s="88"/>
      <c r="J130" s="88"/>
      <c r="K130" s="88"/>
      <c r="L130" s="88"/>
      <c r="M130" s="285"/>
    </row>
    <row r="131" spans="1:14" ht="15" thickBot="1">
      <c r="A131" s="337" t="s">
        <v>39</v>
      </c>
      <c r="B131" s="338" t="s">
        <v>40</v>
      </c>
      <c r="C131" s="338"/>
      <c r="D131" s="339"/>
      <c r="E131" s="339"/>
      <c r="F131" s="339"/>
      <c r="G131" s="339"/>
      <c r="H131" s="339"/>
      <c r="I131" s="339"/>
      <c r="J131" s="339"/>
      <c r="K131" s="339"/>
      <c r="L131" s="339"/>
      <c r="M131" s="340"/>
    </row>
    <row r="132" spans="1:14" ht="14.25">
      <c r="A132" s="289"/>
      <c r="B132" s="290" t="s">
        <v>47</v>
      </c>
      <c r="C132" s="291"/>
      <c r="D132" s="125"/>
      <c r="E132" s="125"/>
      <c r="F132" s="125"/>
      <c r="G132" s="125"/>
      <c r="H132" s="125" t="s">
        <v>48</v>
      </c>
      <c r="I132" s="125" t="s">
        <v>48</v>
      </c>
      <c r="J132" s="125"/>
      <c r="K132" s="125"/>
      <c r="L132" s="125"/>
      <c r="M132" s="126"/>
    </row>
    <row r="133" spans="1:14" ht="14.25">
      <c r="A133" s="286"/>
      <c r="B133" s="284" t="s">
        <v>82</v>
      </c>
      <c r="C133" s="223"/>
      <c r="D133" s="222"/>
      <c r="E133" s="222"/>
      <c r="F133" s="222"/>
      <c r="G133" s="222"/>
      <c r="H133" s="222"/>
      <c r="I133" s="222"/>
      <c r="J133" s="222"/>
      <c r="K133" s="222"/>
      <c r="L133" s="222"/>
      <c r="M133" s="287"/>
    </row>
    <row r="134" spans="1:14" s="21" customFormat="1" ht="15" thickBot="1">
      <c r="A134" s="135"/>
      <c r="B134" s="288" t="s">
        <v>83</v>
      </c>
      <c r="C134" s="136"/>
      <c r="D134" s="137"/>
      <c r="E134" s="137"/>
      <c r="F134" s="137"/>
      <c r="G134" s="137"/>
      <c r="H134" s="137"/>
      <c r="I134" s="137"/>
      <c r="J134" s="137"/>
      <c r="K134" s="137"/>
      <c r="L134" s="137"/>
      <c r="M134" s="138"/>
    </row>
    <row r="135" spans="1:14" s="21" customFormat="1" ht="15" thickBot="1">
      <c r="A135" s="28" t="s">
        <v>49</v>
      </c>
      <c r="B135" s="30" t="s">
        <v>50</v>
      </c>
      <c r="C135" s="30"/>
      <c r="D135" s="30"/>
      <c r="E135" s="30"/>
      <c r="F135" s="149"/>
      <c r="G135" s="149"/>
      <c r="H135" s="149"/>
      <c r="I135" s="149"/>
      <c r="J135" s="149"/>
      <c r="K135" s="149"/>
      <c r="L135" s="149"/>
      <c r="M135" s="150"/>
    </row>
    <row r="136" spans="1:14" s="36" customFormat="1" ht="14.25">
      <c r="A136" s="183">
        <v>1</v>
      </c>
      <c r="B136" s="220" t="s">
        <v>84</v>
      </c>
      <c r="C136" s="210" t="s">
        <v>63</v>
      </c>
      <c r="D136" s="210">
        <v>3</v>
      </c>
      <c r="E136" s="210">
        <v>2.5</v>
      </c>
      <c r="F136" s="210">
        <v>0.5</v>
      </c>
      <c r="G136" s="210">
        <v>0</v>
      </c>
      <c r="H136" s="210" t="s">
        <v>42</v>
      </c>
      <c r="I136" s="210" t="s">
        <v>44</v>
      </c>
      <c r="J136" s="210">
        <v>60</v>
      </c>
      <c r="K136" s="210">
        <v>30</v>
      </c>
      <c r="L136" s="210">
        <v>30</v>
      </c>
      <c r="M136" s="211">
        <v>2.5</v>
      </c>
      <c r="N136" s="37"/>
    </row>
    <row r="137" spans="1:14" s="36" customFormat="1" ht="15" thickBot="1">
      <c r="A137" s="315">
        <v>2</v>
      </c>
      <c r="B137" s="255" t="s">
        <v>85</v>
      </c>
      <c r="C137" s="238" t="s">
        <v>63</v>
      </c>
      <c r="D137" s="238">
        <v>4</v>
      </c>
      <c r="E137" s="238">
        <v>2.5</v>
      </c>
      <c r="F137" s="130">
        <v>1.5</v>
      </c>
      <c r="G137" s="316">
        <v>0</v>
      </c>
      <c r="H137" s="238" t="s">
        <v>46</v>
      </c>
      <c r="I137" s="238" t="s">
        <v>44</v>
      </c>
      <c r="J137" s="238">
        <v>60</v>
      </c>
      <c r="K137" s="130">
        <v>30</v>
      </c>
      <c r="L137" s="130">
        <v>30</v>
      </c>
      <c r="M137" s="192">
        <v>2.5</v>
      </c>
    </row>
    <row r="138" spans="1:14" s="26" customFormat="1" ht="13.5" thickBot="1">
      <c r="A138" s="22"/>
      <c r="B138" s="32" t="s">
        <v>47</v>
      </c>
      <c r="C138" s="32"/>
      <c r="D138" s="24">
        <f>SUM(D136:D137)</f>
        <v>7</v>
      </c>
      <c r="E138" s="24">
        <f>SUM(E136:E137)</f>
        <v>5</v>
      </c>
      <c r="F138" s="24">
        <f>SUM(F136:F137)</f>
        <v>2</v>
      </c>
      <c r="G138" s="24">
        <v>0</v>
      </c>
      <c r="H138" s="24" t="s">
        <v>48</v>
      </c>
      <c r="I138" s="24" t="s">
        <v>48</v>
      </c>
      <c r="J138" s="24">
        <f>SUM(J136:J137)</f>
        <v>120</v>
      </c>
      <c r="K138" s="24">
        <f>SUM(K136:K137)</f>
        <v>60</v>
      </c>
      <c r="L138" s="24">
        <f>SUM(L136:L137)</f>
        <v>60</v>
      </c>
      <c r="M138" s="25">
        <f>SUM(M136:M137)</f>
        <v>5</v>
      </c>
    </row>
    <row r="139" spans="1:14" s="21" customFormat="1" ht="14.25">
      <c r="A139" s="131"/>
      <c r="B139" s="163" t="s">
        <v>82</v>
      </c>
      <c r="C139" s="163"/>
      <c r="D139" s="140">
        <v>0</v>
      </c>
      <c r="E139" s="140">
        <v>0</v>
      </c>
      <c r="F139" s="140">
        <v>0</v>
      </c>
      <c r="G139" s="140">
        <v>0</v>
      </c>
      <c r="H139" s="140" t="s">
        <v>48</v>
      </c>
      <c r="I139" s="140" t="s">
        <v>48</v>
      </c>
      <c r="J139" s="140">
        <v>0</v>
      </c>
      <c r="K139" s="140">
        <v>0</v>
      </c>
      <c r="L139" s="140">
        <v>0</v>
      </c>
      <c r="M139" s="134">
        <v>0</v>
      </c>
    </row>
    <row r="140" spans="1:14" s="21" customFormat="1" ht="15" thickBot="1">
      <c r="A140" s="135"/>
      <c r="B140" s="40" t="s">
        <v>83</v>
      </c>
      <c r="C140" s="136"/>
      <c r="D140" s="128">
        <v>0</v>
      </c>
      <c r="E140" s="128">
        <v>0</v>
      </c>
      <c r="F140" s="128">
        <v>0</v>
      </c>
      <c r="G140" s="128">
        <v>0</v>
      </c>
      <c r="H140" s="128" t="s">
        <v>48</v>
      </c>
      <c r="I140" s="128" t="s">
        <v>48</v>
      </c>
      <c r="J140" s="128">
        <v>0</v>
      </c>
      <c r="K140" s="128">
        <v>0</v>
      </c>
      <c r="L140" s="128">
        <v>0</v>
      </c>
      <c r="M140" s="129">
        <v>0</v>
      </c>
    </row>
    <row r="141" spans="1:14" s="21" customFormat="1" ht="15" thickBot="1">
      <c r="A141" s="28" t="s">
        <v>53</v>
      </c>
      <c r="B141" s="30" t="s">
        <v>54</v>
      </c>
      <c r="C141" s="30"/>
      <c r="D141" s="149"/>
      <c r="E141" s="149"/>
      <c r="F141" s="149"/>
      <c r="G141" s="149"/>
      <c r="H141" s="149"/>
      <c r="I141" s="149"/>
      <c r="J141" s="149"/>
      <c r="K141" s="149"/>
      <c r="L141" s="149"/>
      <c r="M141" s="150"/>
    </row>
    <row r="142" spans="1:14" s="36" customFormat="1" ht="14.25">
      <c r="A142" s="183">
        <v>1</v>
      </c>
      <c r="B142" s="220" t="s">
        <v>86</v>
      </c>
      <c r="C142" s="210" t="s">
        <v>63</v>
      </c>
      <c r="D142" s="210">
        <v>4</v>
      </c>
      <c r="E142" s="210">
        <v>2.5</v>
      </c>
      <c r="F142" s="210">
        <v>1.5</v>
      </c>
      <c r="G142" s="210">
        <v>0</v>
      </c>
      <c r="H142" s="210" t="s">
        <v>46</v>
      </c>
      <c r="I142" s="210" t="s">
        <v>44</v>
      </c>
      <c r="J142" s="210">
        <v>60</v>
      </c>
      <c r="K142" s="210">
        <v>30</v>
      </c>
      <c r="L142" s="210">
        <v>30</v>
      </c>
      <c r="M142" s="211">
        <v>2.5</v>
      </c>
      <c r="N142" s="37"/>
    </row>
    <row r="143" spans="1:14" s="36" customFormat="1" ht="14.25">
      <c r="A143" s="184">
        <v>2</v>
      </c>
      <c r="B143" s="112" t="s">
        <v>87</v>
      </c>
      <c r="C143" s="113" t="s">
        <v>63</v>
      </c>
      <c r="D143" s="113">
        <v>4</v>
      </c>
      <c r="E143" s="113">
        <v>2.5</v>
      </c>
      <c r="F143" s="113">
        <v>1.5</v>
      </c>
      <c r="G143" s="113">
        <v>0</v>
      </c>
      <c r="H143" s="113" t="s">
        <v>46</v>
      </c>
      <c r="I143" s="113" t="s">
        <v>44</v>
      </c>
      <c r="J143" s="113">
        <v>60</v>
      </c>
      <c r="K143" s="113">
        <v>30</v>
      </c>
      <c r="L143" s="113">
        <v>30</v>
      </c>
      <c r="M143" s="191">
        <v>2.5</v>
      </c>
      <c r="N143" s="37"/>
    </row>
    <row r="144" spans="1:14" s="36" customFormat="1" ht="14.25">
      <c r="A144" s="184">
        <v>3</v>
      </c>
      <c r="B144" s="112" t="s">
        <v>88</v>
      </c>
      <c r="C144" s="113" t="s">
        <v>63</v>
      </c>
      <c r="D144" s="113">
        <v>3</v>
      </c>
      <c r="E144" s="113">
        <v>2.5</v>
      </c>
      <c r="F144" s="113">
        <v>0.5</v>
      </c>
      <c r="G144" s="113">
        <v>0</v>
      </c>
      <c r="H144" s="113" t="s">
        <v>42</v>
      </c>
      <c r="I144" s="113" t="s">
        <v>44</v>
      </c>
      <c r="J144" s="113">
        <v>60</v>
      </c>
      <c r="K144" s="113">
        <v>30</v>
      </c>
      <c r="L144" s="113">
        <v>30</v>
      </c>
      <c r="M144" s="191">
        <v>2.5</v>
      </c>
      <c r="N144" s="37"/>
    </row>
    <row r="145" spans="1:14" s="36" customFormat="1" ht="14.25">
      <c r="A145" s="184">
        <v>4</v>
      </c>
      <c r="B145" s="112" t="s">
        <v>89</v>
      </c>
      <c r="C145" s="113" t="s">
        <v>63</v>
      </c>
      <c r="D145" s="113">
        <v>2</v>
      </c>
      <c r="E145" s="113">
        <v>1.25</v>
      </c>
      <c r="F145" s="113">
        <v>0.75</v>
      </c>
      <c r="G145" s="113">
        <v>0</v>
      </c>
      <c r="H145" s="113" t="s">
        <v>42</v>
      </c>
      <c r="I145" s="113" t="s">
        <v>44</v>
      </c>
      <c r="J145" s="113">
        <v>30</v>
      </c>
      <c r="K145" s="113">
        <v>15</v>
      </c>
      <c r="L145" s="113">
        <v>15</v>
      </c>
      <c r="M145" s="191">
        <v>1.25</v>
      </c>
      <c r="N145" s="37"/>
    </row>
    <row r="146" spans="1:14" s="36" customFormat="1" ht="14.25">
      <c r="A146" s="184">
        <v>5</v>
      </c>
      <c r="B146" s="112" t="s">
        <v>90</v>
      </c>
      <c r="C146" s="113" t="s">
        <v>63</v>
      </c>
      <c r="D146" s="113">
        <v>4</v>
      </c>
      <c r="E146" s="113">
        <v>2.5</v>
      </c>
      <c r="F146" s="113">
        <v>1.5</v>
      </c>
      <c r="G146" s="113">
        <v>0</v>
      </c>
      <c r="H146" s="113" t="s">
        <v>46</v>
      </c>
      <c r="I146" s="113" t="s">
        <v>44</v>
      </c>
      <c r="J146" s="113">
        <v>60</v>
      </c>
      <c r="K146" s="113">
        <v>30</v>
      </c>
      <c r="L146" s="113">
        <v>30</v>
      </c>
      <c r="M146" s="191">
        <v>2.5</v>
      </c>
      <c r="N146" s="37"/>
    </row>
    <row r="147" spans="1:14" s="36" customFormat="1" ht="25.5">
      <c r="A147" s="184">
        <v>6</v>
      </c>
      <c r="B147" s="112" t="s">
        <v>91</v>
      </c>
      <c r="C147" s="113" t="s">
        <v>63</v>
      </c>
      <c r="D147" s="113">
        <v>2</v>
      </c>
      <c r="E147" s="113">
        <v>1.25</v>
      </c>
      <c r="F147" s="113">
        <v>0.75</v>
      </c>
      <c r="G147" s="113">
        <v>0</v>
      </c>
      <c r="H147" s="113" t="s">
        <v>42</v>
      </c>
      <c r="I147" s="113" t="s">
        <v>44</v>
      </c>
      <c r="J147" s="113">
        <v>30</v>
      </c>
      <c r="K147" s="113">
        <v>15</v>
      </c>
      <c r="L147" s="113">
        <v>15</v>
      </c>
      <c r="M147" s="191">
        <v>1.25</v>
      </c>
      <c r="N147" s="37"/>
    </row>
    <row r="148" spans="1:14" s="36" customFormat="1" ht="14.25">
      <c r="A148" s="184">
        <v>7</v>
      </c>
      <c r="B148" s="112" t="s">
        <v>92</v>
      </c>
      <c r="C148" s="113" t="s">
        <v>65</v>
      </c>
      <c r="D148" s="113">
        <v>2</v>
      </c>
      <c r="E148" s="113">
        <v>1.25</v>
      </c>
      <c r="F148" s="113">
        <v>0.75</v>
      </c>
      <c r="G148" s="113">
        <v>0</v>
      </c>
      <c r="H148" s="113" t="s">
        <v>42</v>
      </c>
      <c r="I148" s="113" t="s">
        <v>44</v>
      </c>
      <c r="J148" s="113">
        <v>30</v>
      </c>
      <c r="K148" s="113">
        <v>15</v>
      </c>
      <c r="L148" s="113">
        <v>15</v>
      </c>
      <c r="M148" s="191">
        <v>1.25</v>
      </c>
      <c r="N148" s="37"/>
    </row>
    <row r="149" spans="1:14" s="36" customFormat="1" ht="14.25">
      <c r="A149" s="184">
        <v>8</v>
      </c>
      <c r="B149" s="112" t="s">
        <v>93</v>
      </c>
      <c r="C149" s="113" t="s">
        <v>65</v>
      </c>
      <c r="D149" s="113">
        <v>3</v>
      </c>
      <c r="E149" s="113">
        <v>2</v>
      </c>
      <c r="F149" s="113">
        <v>1</v>
      </c>
      <c r="G149" s="113">
        <v>0</v>
      </c>
      <c r="H149" s="113" t="s">
        <v>42</v>
      </c>
      <c r="I149" s="113" t="s">
        <v>44</v>
      </c>
      <c r="J149" s="113">
        <v>45</v>
      </c>
      <c r="K149" s="113">
        <v>15</v>
      </c>
      <c r="L149" s="113">
        <v>30</v>
      </c>
      <c r="M149" s="191">
        <v>5</v>
      </c>
      <c r="N149" s="37"/>
    </row>
    <row r="150" spans="1:14" s="36" customFormat="1" ht="14.25">
      <c r="A150" s="184">
        <v>9</v>
      </c>
      <c r="B150" s="112" t="s">
        <v>94</v>
      </c>
      <c r="C150" s="113" t="s">
        <v>65</v>
      </c>
      <c r="D150" s="113">
        <v>2</v>
      </c>
      <c r="E150" s="113">
        <v>1.25</v>
      </c>
      <c r="F150" s="113">
        <v>0.75</v>
      </c>
      <c r="G150" s="113">
        <v>0</v>
      </c>
      <c r="H150" s="113" t="s">
        <v>46</v>
      </c>
      <c r="I150" s="113" t="s">
        <v>44</v>
      </c>
      <c r="J150" s="113">
        <v>30</v>
      </c>
      <c r="K150" s="113">
        <v>15</v>
      </c>
      <c r="L150" s="113">
        <v>15</v>
      </c>
      <c r="M150" s="191">
        <v>1.25</v>
      </c>
      <c r="N150" s="37"/>
    </row>
    <row r="151" spans="1:14" s="36" customFormat="1" ht="14.25">
      <c r="A151" s="184">
        <v>10</v>
      </c>
      <c r="B151" s="112" t="s">
        <v>95</v>
      </c>
      <c r="C151" s="113" t="s">
        <v>65</v>
      </c>
      <c r="D151" s="113">
        <v>2</v>
      </c>
      <c r="E151" s="113">
        <v>1.25</v>
      </c>
      <c r="F151" s="113">
        <v>0.75</v>
      </c>
      <c r="G151" s="113">
        <v>0</v>
      </c>
      <c r="H151" s="113" t="s">
        <v>42</v>
      </c>
      <c r="I151" s="113" t="s">
        <v>44</v>
      </c>
      <c r="J151" s="113">
        <v>30</v>
      </c>
      <c r="K151" s="113">
        <v>15</v>
      </c>
      <c r="L151" s="113">
        <v>15</v>
      </c>
      <c r="M151" s="191">
        <v>1.25</v>
      </c>
      <c r="N151" s="37"/>
    </row>
    <row r="152" spans="1:14" s="36" customFormat="1" ht="14.25">
      <c r="A152" s="184">
        <v>11</v>
      </c>
      <c r="B152" s="112" t="s">
        <v>96</v>
      </c>
      <c r="C152" s="113" t="s">
        <v>65</v>
      </c>
      <c r="D152" s="113">
        <v>2</v>
      </c>
      <c r="E152" s="113">
        <v>2</v>
      </c>
      <c r="F152" s="113">
        <v>0</v>
      </c>
      <c r="G152" s="113">
        <v>0</v>
      </c>
      <c r="H152" s="113" t="s">
        <v>42</v>
      </c>
      <c r="I152" s="113" t="s">
        <v>44</v>
      </c>
      <c r="J152" s="113">
        <v>45</v>
      </c>
      <c r="K152" s="113">
        <v>30</v>
      </c>
      <c r="L152" s="113">
        <v>15</v>
      </c>
      <c r="M152" s="191">
        <v>5</v>
      </c>
      <c r="N152" s="37"/>
    </row>
    <row r="153" spans="1:14" s="36" customFormat="1" ht="15" thickBot="1">
      <c r="A153" s="250">
        <v>12</v>
      </c>
      <c r="B153" s="255" t="s">
        <v>97</v>
      </c>
      <c r="C153" s="238" t="s">
        <v>65</v>
      </c>
      <c r="D153" s="238">
        <v>2</v>
      </c>
      <c r="E153" s="238">
        <v>2</v>
      </c>
      <c r="F153" s="238">
        <v>0</v>
      </c>
      <c r="G153" s="238">
        <v>0</v>
      </c>
      <c r="H153" s="238" t="s">
        <v>42</v>
      </c>
      <c r="I153" s="238" t="s">
        <v>44</v>
      </c>
      <c r="J153" s="238">
        <v>45</v>
      </c>
      <c r="K153" s="238">
        <v>30</v>
      </c>
      <c r="L153" s="238">
        <v>15</v>
      </c>
      <c r="M153" s="239">
        <v>5</v>
      </c>
      <c r="N153" s="37"/>
    </row>
    <row r="154" spans="1:14" s="26" customFormat="1" ht="13.5" thickBot="1">
      <c r="A154" s="57"/>
      <c r="B154" s="32" t="s">
        <v>47</v>
      </c>
      <c r="C154" s="32"/>
      <c r="D154" s="24">
        <f>SUM(D142:D153)</f>
        <v>32</v>
      </c>
      <c r="E154" s="24">
        <f>SUM(E142:E153)</f>
        <v>22.25</v>
      </c>
      <c r="F154" s="24">
        <f>SUM(F142:F153)</f>
        <v>9.75</v>
      </c>
      <c r="G154" s="24">
        <v>0</v>
      </c>
      <c r="H154" s="24" t="s">
        <v>48</v>
      </c>
      <c r="I154" s="24" t="s">
        <v>48</v>
      </c>
      <c r="J154" s="24">
        <f>SUM(J142:J153)</f>
        <v>525</v>
      </c>
      <c r="K154" s="24">
        <f>SUM(K142:K153)</f>
        <v>270</v>
      </c>
      <c r="L154" s="24">
        <f>SUM(L142:L153)</f>
        <v>255</v>
      </c>
      <c r="M154" s="25">
        <f>SUM(M142:M153)</f>
        <v>31.25</v>
      </c>
    </row>
    <row r="155" spans="1:14" s="21" customFormat="1" ht="14.25">
      <c r="A155" s="161"/>
      <c r="B155" s="163" t="s">
        <v>82</v>
      </c>
      <c r="C155" s="163"/>
      <c r="D155" s="140">
        <v>0</v>
      </c>
      <c r="E155" s="140">
        <v>0</v>
      </c>
      <c r="F155" s="140">
        <v>0</v>
      </c>
      <c r="G155" s="140">
        <v>0</v>
      </c>
      <c r="H155" s="140" t="s">
        <v>48</v>
      </c>
      <c r="I155" s="140" t="s">
        <v>48</v>
      </c>
      <c r="J155" s="140">
        <v>0</v>
      </c>
      <c r="K155" s="140">
        <v>0</v>
      </c>
      <c r="L155" s="140">
        <v>0</v>
      </c>
      <c r="M155" s="134">
        <v>0</v>
      </c>
    </row>
    <row r="156" spans="1:14" s="21" customFormat="1" ht="15" thickBot="1">
      <c r="A156" s="135"/>
      <c r="B156" s="40" t="s">
        <v>83</v>
      </c>
      <c r="C156" s="136"/>
      <c r="D156" s="128">
        <v>0</v>
      </c>
      <c r="E156" s="128">
        <v>0</v>
      </c>
      <c r="F156" s="128">
        <v>0</v>
      </c>
      <c r="G156" s="128">
        <v>0</v>
      </c>
      <c r="H156" s="128" t="s">
        <v>48</v>
      </c>
      <c r="I156" s="128" t="s">
        <v>48</v>
      </c>
      <c r="J156" s="128">
        <v>0</v>
      </c>
      <c r="K156" s="128">
        <v>0</v>
      </c>
      <c r="L156" s="128">
        <v>0</v>
      </c>
      <c r="M156" s="129">
        <v>0</v>
      </c>
    </row>
    <row r="157" spans="1:14" s="21" customFormat="1" ht="15" thickBot="1">
      <c r="A157" s="28" t="s">
        <v>57</v>
      </c>
      <c r="B157" s="30" t="s">
        <v>58</v>
      </c>
      <c r="C157" s="30"/>
      <c r="D157" s="149"/>
      <c r="E157" s="149"/>
      <c r="F157" s="149"/>
      <c r="G157" s="149"/>
      <c r="H157" s="149"/>
      <c r="I157" s="149"/>
      <c r="J157" s="149"/>
      <c r="K157" s="149"/>
      <c r="L157" s="149"/>
      <c r="M157" s="150"/>
    </row>
    <row r="158" spans="1:14" s="26" customFormat="1" ht="12.75">
      <c r="A158" s="292"/>
      <c r="B158" s="277" t="s">
        <v>47</v>
      </c>
      <c r="C158" s="277"/>
      <c r="D158" s="321"/>
      <c r="E158" s="321"/>
      <c r="F158" s="321"/>
      <c r="G158" s="321"/>
      <c r="H158" s="321" t="s">
        <v>48</v>
      </c>
      <c r="I158" s="321" t="s">
        <v>48</v>
      </c>
      <c r="J158" s="321"/>
      <c r="K158" s="321"/>
      <c r="L158" s="321"/>
      <c r="M158" s="213"/>
    </row>
    <row r="159" spans="1:14" s="21" customFormat="1" ht="14.25">
      <c r="A159" s="165"/>
      <c r="B159" s="167" t="s">
        <v>82</v>
      </c>
      <c r="C159" s="167"/>
      <c r="D159" s="283"/>
      <c r="E159" s="283"/>
      <c r="F159" s="283"/>
      <c r="G159" s="283"/>
      <c r="H159" s="283" t="s">
        <v>48</v>
      </c>
      <c r="I159" s="283" t="s">
        <v>48</v>
      </c>
      <c r="J159" s="283"/>
      <c r="K159" s="283"/>
      <c r="L159" s="283"/>
      <c r="M159" s="293"/>
    </row>
    <row r="160" spans="1:14" s="21" customFormat="1" ht="15" thickBot="1">
      <c r="A160" s="135"/>
      <c r="B160" s="40" t="s">
        <v>83</v>
      </c>
      <c r="C160" s="136"/>
      <c r="D160" s="137"/>
      <c r="E160" s="137"/>
      <c r="F160" s="137"/>
      <c r="G160" s="137"/>
      <c r="H160" s="137" t="s">
        <v>48</v>
      </c>
      <c r="I160" s="137" t="s">
        <v>48</v>
      </c>
      <c r="J160" s="137"/>
      <c r="K160" s="137"/>
      <c r="L160" s="137"/>
      <c r="M160" s="138"/>
    </row>
    <row r="161" spans="1:14" s="21" customFormat="1" ht="15" thickBot="1">
      <c r="A161" s="28" t="s">
        <v>63</v>
      </c>
      <c r="B161" s="30" t="s">
        <v>64</v>
      </c>
      <c r="C161" s="30"/>
      <c r="D161" s="149"/>
      <c r="E161" s="149"/>
      <c r="F161" s="149"/>
      <c r="G161" s="149"/>
      <c r="H161" s="149"/>
      <c r="I161" s="149"/>
      <c r="J161" s="149"/>
      <c r="K161" s="149"/>
      <c r="L161" s="149"/>
      <c r="M161" s="150"/>
    </row>
    <row r="162" spans="1:14" s="36" customFormat="1" ht="14.25">
      <c r="A162" s="219">
        <v>1</v>
      </c>
      <c r="B162" s="220" t="s">
        <v>189</v>
      </c>
      <c r="C162" s="210" t="s">
        <v>63</v>
      </c>
      <c r="D162" s="210">
        <v>6</v>
      </c>
      <c r="E162" s="210">
        <v>2</v>
      </c>
      <c r="F162" s="210">
        <v>4</v>
      </c>
      <c r="G162" s="210">
        <v>0</v>
      </c>
      <c r="H162" s="210" t="s">
        <v>42</v>
      </c>
      <c r="I162" s="210" t="s">
        <v>43</v>
      </c>
      <c r="J162" s="210">
        <v>30</v>
      </c>
      <c r="K162" s="210">
        <v>0</v>
      </c>
      <c r="L162" s="210">
        <v>30</v>
      </c>
      <c r="M162" s="211">
        <v>20</v>
      </c>
      <c r="N162" s="37"/>
    </row>
    <row r="163" spans="1:14" s="36" customFormat="1" ht="14.25">
      <c r="A163" s="193">
        <v>2</v>
      </c>
      <c r="B163" s="112" t="s">
        <v>180</v>
      </c>
      <c r="C163" s="113" t="s">
        <v>63</v>
      </c>
      <c r="D163" s="113">
        <v>2</v>
      </c>
      <c r="E163" s="113">
        <v>1.25</v>
      </c>
      <c r="F163" s="113">
        <v>0.75</v>
      </c>
      <c r="G163" s="113">
        <v>0</v>
      </c>
      <c r="H163" s="113" t="s">
        <v>42</v>
      </c>
      <c r="I163" s="113" t="s">
        <v>43</v>
      </c>
      <c r="J163" s="113">
        <v>30</v>
      </c>
      <c r="K163" s="113">
        <v>15</v>
      </c>
      <c r="L163" s="113">
        <v>15</v>
      </c>
      <c r="M163" s="191">
        <v>1.25</v>
      </c>
      <c r="N163" s="37"/>
    </row>
    <row r="164" spans="1:14" s="36" customFormat="1" ht="14.25">
      <c r="A164" s="193">
        <v>3</v>
      </c>
      <c r="B164" s="112" t="s">
        <v>180</v>
      </c>
      <c r="C164" s="113" t="s">
        <v>63</v>
      </c>
      <c r="D164" s="113">
        <v>2</v>
      </c>
      <c r="E164" s="113">
        <v>1.25</v>
      </c>
      <c r="F164" s="113">
        <v>0.75</v>
      </c>
      <c r="G164" s="113">
        <v>0</v>
      </c>
      <c r="H164" s="113" t="s">
        <v>42</v>
      </c>
      <c r="I164" s="113" t="s">
        <v>43</v>
      </c>
      <c r="J164" s="113">
        <v>30</v>
      </c>
      <c r="K164" s="113">
        <v>15</v>
      </c>
      <c r="L164" s="113">
        <v>15</v>
      </c>
      <c r="M164" s="191">
        <v>1.25</v>
      </c>
      <c r="N164" s="37"/>
    </row>
    <row r="165" spans="1:14" s="36" customFormat="1" ht="14.25">
      <c r="A165" s="193">
        <v>4</v>
      </c>
      <c r="B165" s="112" t="s">
        <v>180</v>
      </c>
      <c r="C165" s="113" t="s">
        <v>63</v>
      </c>
      <c r="D165" s="113">
        <v>2</v>
      </c>
      <c r="E165" s="113">
        <v>1.25</v>
      </c>
      <c r="F165" s="113">
        <v>0.75</v>
      </c>
      <c r="G165" s="113">
        <v>0</v>
      </c>
      <c r="H165" s="113" t="s">
        <v>42</v>
      </c>
      <c r="I165" s="113" t="s">
        <v>43</v>
      </c>
      <c r="J165" s="113">
        <v>30</v>
      </c>
      <c r="K165" s="113">
        <v>15</v>
      </c>
      <c r="L165" s="113">
        <v>15</v>
      </c>
      <c r="M165" s="191">
        <v>1.25</v>
      </c>
      <c r="N165" s="37"/>
    </row>
    <row r="166" spans="1:14" s="36" customFormat="1" ht="14.25">
      <c r="A166" s="193">
        <v>5</v>
      </c>
      <c r="B166" s="112" t="s">
        <v>180</v>
      </c>
      <c r="C166" s="113" t="s">
        <v>63</v>
      </c>
      <c r="D166" s="113">
        <v>2</v>
      </c>
      <c r="E166" s="113">
        <v>1.25</v>
      </c>
      <c r="F166" s="113">
        <v>0.75</v>
      </c>
      <c r="G166" s="113">
        <v>0</v>
      </c>
      <c r="H166" s="113" t="s">
        <v>42</v>
      </c>
      <c r="I166" s="113" t="s">
        <v>43</v>
      </c>
      <c r="J166" s="113">
        <v>30</v>
      </c>
      <c r="K166" s="113">
        <v>15</v>
      </c>
      <c r="L166" s="113">
        <v>15</v>
      </c>
      <c r="M166" s="191">
        <v>1.25</v>
      </c>
      <c r="N166" s="37"/>
    </row>
    <row r="167" spans="1:14" s="36" customFormat="1" ht="14.25">
      <c r="A167" s="193">
        <v>6</v>
      </c>
      <c r="B167" s="112" t="s">
        <v>180</v>
      </c>
      <c r="C167" s="113" t="s">
        <v>63</v>
      </c>
      <c r="D167" s="113">
        <v>2</v>
      </c>
      <c r="E167" s="113">
        <v>1.25</v>
      </c>
      <c r="F167" s="113">
        <v>0.75</v>
      </c>
      <c r="G167" s="113">
        <v>0</v>
      </c>
      <c r="H167" s="113" t="s">
        <v>42</v>
      </c>
      <c r="I167" s="113" t="s">
        <v>43</v>
      </c>
      <c r="J167" s="113">
        <v>30</v>
      </c>
      <c r="K167" s="113">
        <v>15</v>
      </c>
      <c r="L167" s="113">
        <v>15</v>
      </c>
      <c r="M167" s="191">
        <v>1.25</v>
      </c>
      <c r="N167" s="37"/>
    </row>
    <row r="168" spans="1:14" s="36" customFormat="1" ht="14.25">
      <c r="A168" s="193">
        <v>7</v>
      </c>
      <c r="B168" s="112" t="s">
        <v>180</v>
      </c>
      <c r="C168" s="113" t="s">
        <v>63</v>
      </c>
      <c r="D168" s="113">
        <v>2</v>
      </c>
      <c r="E168" s="113">
        <v>1.25</v>
      </c>
      <c r="F168" s="113">
        <v>0.75</v>
      </c>
      <c r="G168" s="113">
        <v>0</v>
      </c>
      <c r="H168" s="113" t="s">
        <v>42</v>
      </c>
      <c r="I168" s="113" t="s">
        <v>43</v>
      </c>
      <c r="J168" s="113">
        <v>30</v>
      </c>
      <c r="K168" s="113">
        <v>15</v>
      </c>
      <c r="L168" s="113">
        <v>15</v>
      </c>
      <c r="M168" s="191">
        <v>1.25</v>
      </c>
      <c r="N168" s="37"/>
    </row>
    <row r="169" spans="1:14" s="36" customFormat="1" ht="25.5">
      <c r="A169" s="193">
        <v>8</v>
      </c>
      <c r="B169" s="112" t="s">
        <v>185</v>
      </c>
      <c r="C169" s="113" t="s">
        <v>65</v>
      </c>
      <c r="D169" s="113">
        <v>2</v>
      </c>
      <c r="E169" s="113">
        <v>1.25</v>
      </c>
      <c r="F169" s="113">
        <v>0.75</v>
      </c>
      <c r="G169" s="113">
        <v>0</v>
      </c>
      <c r="H169" s="113" t="s">
        <v>42</v>
      </c>
      <c r="I169" s="113" t="s">
        <v>43</v>
      </c>
      <c r="J169" s="113">
        <v>30</v>
      </c>
      <c r="K169" s="113">
        <v>15</v>
      </c>
      <c r="L169" s="113">
        <v>15</v>
      </c>
      <c r="M169" s="191">
        <v>1.25</v>
      </c>
      <c r="N169" s="37"/>
    </row>
    <row r="170" spans="1:14" s="36" customFormat="1" ht="14.25">
      <c r="A170" s="193">
        <v>9</v>
      </c>
      <c r="B170" s="112" t="s">
        <v>180</v>
      </c>
      <c r="C170" s="113" t="s">
        <v>65</v>
      </c>
      <c r="D170" s="113">
        <v>2</v>
      </c>
      <c r="E170" s="113">
        <v>1.25</v>
      </c>
      <c r="F170" s="113">
        <v>0.75</v>
      </c>
      <c r="G170" s="113">
        <v>0</v>
      </c>
      <c r="H170" s="113" t="s">
        <v>42</v>
      </c>
      <c r="I170" s="113" t="s">
        <v>43</v>
      </c>
      <c r="J170" s="113">
        <v>30</v>
      </c>
      <c r="K170" s="113">
        <v>15</v>
      </c>
      <c r="L170" s="113">
        <v>15</v>
      </c>
      <c r="M170" s="191">
        <v>1.25</v>
      </c>
      <c r="N170" s="37"/>
    </row>
    <row r="171" spans="1:14" s="36" customFormat="1" ht="14.25">
      <c r="A171" s="193">
        <v>10</v>
      </c>
      <c r="B171" s="112" t="s">
        <v>180</v>
      </c>
      <c r="C171" s="113" t="s">
        <v>65</v>
      </c>
      <c r="D171" s="113">
        <v>2</v>
      </c>
      <c r="E171" s="113">
        <v>1.25</v>
      </c>
      <c r="F171" s="113">
        <v>0.75</v>
      </c>
      <c r="G171" s="113">
        <v>0</v>
      </c>
      <c r="H171" s="113" t="s">
        <v>42</v>
      </c>
      <c r="I171" s="113" t="s">
        <v>43</v>
      </c>
      <c r="J171" s="113">
        <v>30</v>
      </c>
      <c r="K171" s="113">
        <v>15</v>
      </c>
      <c r="L171" s="113">
        <v>15</v>
      </c>
      <c r="M171" s="191">
        <v>1.25</v>
      </c>
      <c r="N171" s="37"/>
    </row>
    <row r="172" spans="1:14" s="36" customFormat="1" ht="14.25">
      <c r="A172" s="193">
        <v>11</v>
      </c>
      <c r="B172" s="112" t="s">
        <v>180</v>
      </c>
      <c r="C172" s="113" t="s">
        <v>65</v>
      </c>
      <c r="D172" s="113">
        <v>2</v>
      </c>
      <c r="E172" s="113">
        <v>1.25</v>
      </c>
      <c r="F172" s="113">
        <v>0.75</v>
      </c>
      <c r="G172" s="113">
        <v>0</v>
      </c>
      <c r="H172" s="113" t="s">
        <v>42</v>
      </c>
      <c r="I172" s="113" t="s">
        <v>43</v>
      </c>
      <c r="J172" s="113">
        <v>30</v>
      </c>
      <c r="K172" s="113">
        <v>15</v>
      </c>
      <c r="L172" s="113">
        <v>15</v>
      </c>
      <c r="M172" s="191">
        <v>1.25</v>
      </c>
      <c r="N172" s="37"/>
    </row>
    <row r="173" spans="1:14" s="36" customFormat="1" ht="14.25">
      <c r="A173" s="193">
        <v>12</v>
      </c>
      <c r="B173" s="112" t="s">
        <v>180</v>
      </c>
      <c r="C173" s="113" t="s">
        <v>65</v>
      </c>
      <c r="D173" s="113">
        <v>2</v>
      </c>
      <c r="E173" s="113">
        <v>1.25</v>
      </c>
      <c r="F173" s="113">
        <v>0.75</v>
      </c>
      <c r="G173" s="113">
        <v>0</v>
      </c>
      <c r="H173" s="113" t="s">
        <v>42</v>
      </c>
      <c r="I173" s="113" t="s">
        <v>43</v>
      </c>
      <c r="J173" s="113">
        <v>30</v>
      </c>
      <c r="K173" s="113">
        <v>15</v>
      </c>
      <c r="L173" s="113">
        <v>15</v>
      </c>
      <c r="M173" s="191">
        <v>1.25</v>
      </c>
      <c r="N173" s="37"/>
    </row>
    <row r="174" spans="1:14" s="36" customFormat="1" ht="14.25">
      <c r="A174" s="193">
        <v>13</v>
      </c>
      <c r="B174" s="112" t="s">
        <v>180</v>
      </c>
      <c r="C174" s="113" t="s">
        <v>65</v>
      </c>
      <c r="D174" s="113">
        <v>2</v>
      </c>
      <c r="E174" s="113">
        <v>1.25</v>
      </c>
      <c r="F174" s="113">
        <v>0.75</v>
      </c>
      <c r="G174" s="113">
        <v>0</v>
      </c>
      <c r="H174" s="113" t="s">
        <v>42</v>
      </c>
      <c r="I174" s="113" t="s">
        <v>43</v>
      </c>
      <c r="J174" s="113">
        <v>30</v>
      </c>
      <c r="K174" s="113">
        <v>15</v>
      </c>
      <c r="L174" s="113">
        <v>15</v>
      </c>
      <c r="M174" s="191">
        <v>1.25</v>
      </c>
      <c r="N174" s="37"/>
    </row>
    <row r="175" spans="1:14" s="36" customFormat="1" ht="14.25">
      <c r="A175" s="193">
        <v>14</v>
      </c>
      <c r="B175" s="112" t="s">
        <v>190</v>
      </c>
      <c r="C175" s="113" t="s">
        <v>65</v>
      </c>
      <c r="D175" s="113">
        <v>16</v>
      </c>
      <c r="E175" s="113">
        <v>2</v>
      </c>
      <c r="F175" s="113">
        <v>14</v>
      </c>
      <c r="G175" s="113">
        <v>0</v>
      </c>
      <c r="H175" s="113" t="s">
        <v>42</v>
      </c>
      <c r="I175" s="113" t="s">
        <v>43</v>
      </c>
      <c r="J175" s="113">
        <v>30</v>
      </c>
      <c r="K175" s="113">
        <v>0</v>
      </c>
      <c r="L175" s="113">
        <v>30</v>
      </c>
      <c r="M175" s="191">
        <v>20</v>
      </c>
      <c r="N175" s="37"/>
    </row>
    <row r="176" spans="1:14" s="36" customFormat="1" ht="15" thickBot="1">
      <c r="A176" s="254"/>
      <c r="B176" s="255"/>
      <c r="C176" s="238"/>
      <c r="D176" s="238"/>
      <c r="E176" s="238"/>
      <c r="F176" s="238"/>
      <c r="G176" s="238"/>
      <c r="H176" s="238"/>
      <c r="I176" s="238"/>
      <c r="J176" s="238"/>
      <c r="K176" s="238"/>
      <c r="L176" s="238"/>
      <c r="M176" s="239"/>
      <c r="N176" s="37"/>
    </row>
    <row r="177" spans="1:13" s="21" customFormat="1" ht="15" thickBot="1">
      <c r="A177" s="57"/>
      <c r="B177" s="32" t="s">
        <v>47</v>
      </c>
      <c r="C177" s="32"/>
      <c r="D177" s="24">
        <f>SUM(D162:D176)</f>
        <v>46</v>
      </c>
      <c r="E177" s="24">
        <f>SUM(E162:E176)</f>
        <v>19</v>
      </c>
      <c r="F177" s="24">
        <f>SUM(F162:F176)</f>
        <v>27</v>
      </c>
      <c r="G177" s="24">
        <v>0</v>
      </c>
      <c r="H177" s="24" t="s">
        <v>48</v>
      </c>
      <c r="I177" s="24" t="s">
        <v>48</v>
      </c>
      <c r="J177" s="24">
        <f>SUM(J162:J176)</f>
        <v>420</v>
      </c>
      <c r="K177" s="24">
        <f>SUM(K163:K176)</f>
        <v>180</v>
      </c>
      <c r="L177" s="24">
        <f>SUM(L162:L176)</f>
        <v>240</v>
      </c>
      <c r="M177" s="25">
        <f>SUM(M162:M175)</f>
        <v>55</v>
      </c>
    </row>
    <row r="178" spans="1:13" s="21" customFormat="1" ht="14.25">
      <c r="A178" s="161"/>
      <c r="B178" s="163" t="s">
        <v>82</v>
      </c>
      <c r="C178" s="163"/>
      <c r="D178" s="140">
        <v>0</v>
      </c>
      <c r="E178" s="140">
        <v>0</v>
      </c>
      <c r="F178" s="140">
        <v>0</v>
      </c>
      <c r="G178" s="140">
        <v>0</v>
      </c>
      <c r="H178" s="140" t="s">
        <v>48</v>
      </c>
      <c r="I178" s="140" t="s">
        <v>48</v>
      </c>
      <c r="J178" s="140">
        <v>0</v>
      </c>
      <c r="K178" s="140">
        <v>0</v>
      </c>
      <c r="L178" s="140">
        <v>0</v>
      </c>
      <c r="M178" s="134">
        <v>0</v>
      </c>
    </row>
    <row r="179" spans="1:13" s="21" customFormat="1" ht="15" thickBot="1">
      <c r="A179" s="135"/>
      <c r="B179" s="40" t="s">
        <v>110</v>
      </c>
      <c r="C179" s="136"/>
      <c r="D179" s="137">
        <f>SUM(D162:D176)</f>
        <v>46</v>
      </c>
      <c r="E179" s="137">
        <f>SUM(E162:E176)</f>
        <v>19</v>
      </c>
      <c r="F179" s="137">
        <f>SUM(F162:F176)</f>
        <v>27</v>
      </c>
      <c r="G179" s="137">
        <v>0</v>
      </c>
      <c r="H179" s="137" t="s">
        <v>48</v>
      </c>
      <c r="I179" s="137" t="s">
        <v>48</v>
      </c>
      <c r="J179" s="119">
        <v>420</v>
      </c>
      <c r="K179" s="119">
        <v>180</v>
      </c>
      <c r="L179" s="119">
        <v>240</v>
      </c>
      <c r="M179" s="138">
        <f>SUM(M162:M175)</f>
        <v>55</v>
      </c>
    </row>
    <row r="180" spans="1:13" s="21" customFormat="1" ht="15" thickBot="1">
      <c r="A180" s="57" t="s">
        <v>65</v>
      </c>
      <c r="B180" s="32" t="s">
        <v>66</v>
      </c>
      <c r="C180" s="32"/>
      <c r="D180" s="144"/>
      <c r="E180" s="144"/>
      <c r="F180" s="144"/>
      <c r="G180" s="144"/>
      <c r="H180" s="144"/>
      <c r="I180" s="144"/>
      <c r="J180" s="32"/>
      <c r="K180" s="144"/>
      <c r="L180" s="144"/>
      <c r="M180" s="158"/>
    </row>
    <row r="181" spans="1:13" s="26" customFormat="1" ht="15" thickBot="1">
      <c r="A181" s="314" t="s">
        <v>68</v>
      </c>
      <c r="B181" s="153"/>
      <c r="C181" s="153" t="s">
        <v>48</v>
      </c>
      <c r="D181" s="281"/>
      <c r="E181" s="153"/>
      <c r="F181" s="153"/>
      <c r="G181" s="153"/>
      <c r="H181" s="132" t="s">
        <v>48</v>
      </c>
      <c r="I181" s="132" t="s">
        <v>48</v>
      </c>
      <c r="J181" s="281"/>
      <c r="K181" s="153"/>
      <c r="L181" s="153"/>
      <c r="M181" s="154"/>
    </row>
    <row r="182" spans="1:13" s="26" customFormat="1" ht="14.25">
      <c r="A182" s="446" t="s">
        <v>111</v>
      </c>
      <c r="B182" s="447"/>
      <c r="C182" s="164"/>
      <c r="D182" s="321">
        <f>SUM(D136:D137,D142:D147,D162:D168)</f>
        <v>44</v>
      </c>
      <c r="E182" s="141">
        <f>SUM(E136:E137,E142:E147,E162:E168)</f>
        <v>27</v>
      </c>
      <c r="F182" s="141">
        <f>SUM(F136:F137,F142:F147,F162:F168)</f>
        <v>17</v>
      </c>
      <c r="G182" s="298">
        <v>0</v>
      </c>
      <c r="H182" s="141" t="s">
        <v>48</v>
      </c>
      <c r="I182" s="141" t="s">
        <v>48</v>
      </c>
      <c r="J182" s="321">
        <f>SUM(J136:J137,J142:J147,J162)</f>
        <v>450</v>
      </c>
      <c r="K182" s="321">
        <f>SUM(K136:K137,K142:K147,K162)</f>
        <v>210</v>
      </c>
      <c r="L182" s="321">
        <f>SUM(L136:L137,L142:L147,L162)</f>
        <v>240</v>
      </c>
      <c r="M182" s="142">
        <f>SUM(M136:M137,M142:M147,M162:M168)</f>
        <v>45</v>
      </c>
    </row>
    <row r="183" spans="1:13" s="26" customFormat="1" ht="14.25">
      <c r="A183" s="448" t="s">
        <v>112</v>
      </c>
      <c r="B183" s="449"/>
      <c r="C183" s="167"/>
      <c r="D183" s="322">
        <f>SUM(D148:D153,D169:D176)</f>
        <v>41</v>
      </c>
      <c r="E183" s="283">
        <f>SUM(E148:E153,E169:E176)</f>
        <v>19.25</v>
      </c>
      <c r="F183" s="283">
        <f>SUM(F148:F153,F169:F176)</f>
        <v>21.75</v>
      </c>
      <c r="G183" s="299">
        <v>0</v>
      </c>
      <c r="H183" s="283" t="s">
        <v>48</v>
      </c>
      <c r="I183" s="283" t="s">
        <v>48</v>
      </c>
      <c r="J183" s="322">
        <f>SUM(J148:J153,J163:J176)</f>
        <v>615</v>
      </c>
      <c r="K183" s="322">
        <f>SUM(K148:K153,K163:K176)</f>
        <v>300</v>
      </c>
      <c r="L183" s="322">
        <f>SUM(L148:L153,L163:L176)</f>
        <v>315</v>
      </c>
      <c r="M183" s="293">
        <f>SUM(M148:M153,M169:M176)</f>
        <v>46.25</v>
      </c>
    </row>
    <row r="184" spans="1:13" s="26" customFormat="1" ht="14.25">
      <c r="A184" s="252"/>
      <c r="B184" s="294"/>
      <c r="C184" s="231"/>
      <c r="D184" s="231"/>
      <c r="E184" s="231"/>
      <c r="F184" s="231"/>
      <c r="G184" s="299"/>
      <c r="H184" s="167"/>
      <c r="I184" s="167"/>
      <c r="J184" s="283"/>
      <c r="K184" s="283"/>
      <c r="L184" s="283"/>
      <c r="M184" s="293"/>
    </row>
    <row r="185" spans="1:13" s="26" customFormat="1" ht="13.5" thickBot="1">
      <c r="A185" s="436" t="s">
        <v>113</v>
      </c>
      <c r="B185" s="437"/>
      <c r="C185" s="318" t="s">
        <v>48</v>
      </c>
      <c r="D185" s="318">
        <f>SUM(D177,D154,D138)</f>
        <v>85</v>
      </c>
      <c r="E185" s="318">
        <f>SUM(E182,E183)</f>
        <v>46.25</v>
      </c>
      <c r="F185" s="318">
        <f>SUM(F182,F183)</f>
        <v>38.75</v>
      </c>
      <c r="G185" s="268">
        <v>0</v>
      </c>
      <c r="H185" s="318" t="s">
        <v>48</v>
      </c>
      <c r="I185" s="318" t="s">
        <v>48</v>
      </c>
      <c r="J185" s="318">
        <f>SUM(J182,J183)</f>
        <v>1065</v>
      </c>
      <c r="K185" s="318">
        <f>SUM(K182,K183)</f>
        <v>510</v>
      </c>
      <c r="L185" s="318">
        <f>SUM(L182,L183)</f>
        <v>555</v>
      </c>
      <c r="M185" s="214">
        <f>SUM(M182,M183)</f>
        <v>91.25</v>
      </c>
    </row>
    <row r="186" spans="1:13" s="26" customFormat="1" ht="5.25" customHeight="1">
      <c r="A186" s="33"/>
      <c r="B186" s="33"/>
      <c r="C186" s="33"/>
      <c r="D186" s="33"/>
      <c r="E186" s="33"/>
      <c r="F186" s="33"/>
      <c r="G186" s="33"/>
      <c r="H186" s="33"/>
      <c r="I186" s="33"/>
      <c r="J186" s="30"/>
      <c r="K186" s="30"/>
      <c r="L186" s="30"/>
      <c r="M186" s="30"/>
    </row>
    <row r="187" spans="1:13" s="21" customFormat="1" ht="3" hidden="1" customHeight="1">
      <c r="A187" s="33"/>
      <c r="B187" s="33"/>
      <c r="C187" s="149"/>
      <c r="D187" s="149"/>
      <c r="E187" s="149"/>
      <c r="F187" s="149"/>
      <c r="G187" s="149"/>
      <c r="H187" s="149"/>
      <c r="I187" s="149"/>
      <c r="J187" s="149"/>
      <c r="K187" s="149"/>
      <c r="L187" s="149"/>
      <c r="M187" s="149"/>
    </row>
    <row r="188" spans="1:13" s="21" customFormat="1" ht="14.25">
      <c r="A188" s="479" t="s">
        <v>70</v>
      </c>
      <c r="B188" s="479"/>
      <c r="C188" s="479"/>
      <c r="D188" s="479"/>
      <c r="E188" s="479"/>
      <c r="F188" s="479"/>
      <c r="G188" s="479"/>
      <c r="H188" s="479"/>
      <c r="I188" s="479"/>
      <c r="J188" s="479"/>
      <c r="K188" s="479"/>
      <c r="L188" s="479"/>
      <c r="M188" s="479"/>
    </row>
    <row r="189" spans="1:13" s="21" customFormat="1" ht="14.25">
      <c r="A189" s="479" t="s">
        <v>71</v>
      </c>
      <c r="B189" s="479"/>
      <c r="C189" s="479"/>
      <c r="D189" s="479"/>
      <c r="E189" s="479"/>
      <c r="F189" s="479"/>
      <c r="G189" s="479"/>
      <c r="H189" s="479"/>
      <c r="I189" s="479"/>
      <c r="J189" s="479"/>
      <c r="K189" s="479"/>
      <c r="L189" s="479"/>
      <c r="M189" s="479"/>
    </row>
    <row r="190" spans="1:13" s="21" customFormat="1" ht="14.25">
      <c r="A190" s="479" t="s">
        <v>114</v>
      </c>
      <c r="B190" s="479"/>
      <c r="C190" s="479"/>
      <c r="D190" s="479"/>
      <c r="E190" s="479"/>
      <c r="F190" s="479"/>
      <c r="G190" s="479"/>
      <c r="H190" s="479"/>
      <c r="I190" s="479"/>
      <c r="J190" s="479"/>
      <c r="K190" s="479"/>
      <c r="L190" s="479"/>
      <c r="M190" s="479"/>
    </row>
    <row r="191" spans="1:13" s="21" customFormat="1" ht="3.75" customHeight="1">
      <c r="A191" s="30"/>
      <c r="B191" s="29"/>
      <c r="C191" s="30"/>
      <c r="D191" s="30"/>
      <c r="E191" s="30"/>
      <c r="F191" s="30"/>
      <c r="G191" s="149"/>
      <c r="H191" s="149"/>
      <c r="I191" s="149"/>
      <c r="J191" s="149"/>
      <c r="K191" s="149"/>
      <c r="L191" s="149"/>
      <c r="M191" s="149"/>
    </row>
    <row r="192" spans="1:13" s="21" customFormat="1" ht="16.5" thickBot="1">
      <c r="A192" s="30"/>
      <c r="B192" s="450" t="s">
        <v>115</v>
      </c>
      <c r="C192" s="450"/>
      <c r="D192" s="450"/>
      <c r="E192" s="450"/>
      <c r="F192" s="30"/>
      <c r="G192" s="149"/>
      <c r="H192" s="149"/>
      <c r="I192" s="149"/>
      <c r="J192" s="149"/>
      <c r="K192" s="149"/>
      <c r="L192" s="149"/>
      <c r="M192" s="149"/>
    </row>
    <row r="193" spans="1:13" s="21" customFormat="1" ht="15" thickBot="1">
      <c r="A193" s="41" t="s">
        <v>8</v>
      </c>
      <c r="B193" s="216"/>
      <c r="C193" s="278"/>
      <c r="D193" s="451" t="s">
        <v>9</v>
      </c>
      <c r="E193" s="451"/>
      <c r="F193" s="451"/>
      <c r="G193" s="42" t="s">
        <v>10</v>
      </c>
      <c r="H193" s="303"/>
      <c r="I193" s="303"/>
      <c r="J193" s="482" t="s">
        <v>13</v>
      </c>
      <c r="K193" s="482"/>
      <c r="L193" s="482"/>
      <c r="M193" s="483"/>
    </row>
    <row r="194" spans="1:13" s="21" customFormat="1" ht="14.25">
      <c r="A194" s="41"/>
      <c r="B194" s="216" t="s">
        <v>14</v>
      </c>
      <c r="C194" s="116" t="s">
        <v>116</v>
      </c>
      <c r="D194" s="323" t="s">
        <v>16</v>
      </c>
      <c r="E194" s="303" t="s">
        <v>17</v>
      </c>
      <c r="F194" s="310" t="s">
        <v>18</v>
      </c>
      <c r="G194" s="42" t="s">
        <v>19</v>
      </c>
      <c r="H194" s="43" t="s">
        <v>117</v>
      </c>
      <c r="I194" s="311" t="s">
        <v>116</v>
      </c>
      <c r="J194" s="312" t="s">
        <v>16</v>
      </c>
      <c r="K194" s="484" t="s">
        <v>22</v>
      </c>
      <c r="L194" s="484"/>
      <c r="M194" s="133" t="s">
        <v>23</v>
      </c>
    </row>
    <row r="195" spans="1:13" s="21" customFormat="1" ht="14.25">
      <c r="A195" s="28"/>
      <c r="B195" s="215" t="s">
        <v>24</v>
      </c>
      <c r="C195" s="115"/>
      <c r="D195" s="149"/>
      <c r="E195" s="46" t="s">
        <v>25</v>
      </c>
      <c r="F195" s="47" t="s">
        <v>26</v>
      </c>
      <c r="G195" s="48" t="s">
        <v>118</v>
      </c>
      <c r="H195" s="49"/>
      <c r="I195" s="48"/>
      <c r="J195" s="301"/>
      <c r="K195" s="50" t="s">
        <v>29</v>
      </c>
      <c r="L195" s="51" t="s">
        <v>119</v>
      </c>
      <c r="M195" s="52"/>
    </row>
    <row r="196" spans="1:13" s="21" customFormat="1" ht="14.25">
      <c r="A196" s="131"/>
      <c r="B196" s="215"/>
      <c r="C196" s="153"/>
      <c r="D196" s="149"/>
      <c r="E196" s="46" t="s">
        <v>31</v>
      </c>
      <c r="F196" s="47" t="s">
        <v>32</v>
      </c>
      <c r="G196" s="48" t="s">
        <v>120</v>
      </c>
      <c r="H196" s="149"/>
      <c r="I196" s="46"/>
      <c r="J196" s="302"/>
      <c r="K196" s="151"/>
      <c r="L196" s="53"/>
      <c r="M196" s="54"/>
    </row>
    <row r="197" spans="1:13" s="21" customFormat="1" ht="14.25">
      <c r="A197" s="131"/>
      <c r="B197" s="153"/>
      <c r="C197" s="153"/>
      <c r="D197" s="149"/>
      <c r="E197" s="46" t="s">
        <v>35</v>
      </c>
      <c r="F197" s="47"/>
      <c r="G197" s="48" t="s">
        <v>36</v>
      </c>
      <c r="H197" s="49"/>
      <c r="I197" s="153"/>
      <c r="J197" s="151"/>
      <c r="K197" s="151"/>
      <c r="L197" s="153"/>
      <c r="M197" s="154"/>
    </row>
    <row r="198" spans="1:13" s="21" customFormat="1" ht="15" thickBot="1">
      <c r="A198" s="155"/>
      <c r="B198" s="300"/>
      <c r="C198" s="300"/>
      <c r="D198" s="143"/>
      <c r="E198" s="304"/>
      <c r="F198" s="305"/>
      <c r="G198" s="304"/>
      <c r="H198" s="143"/>
      <c r="I198" s="300"/>
      <c r="J198" s="306"/>
      <c r="K198" s="306"/>
      <c r="L198" s="300"/>
      <c r="M198" s="156"/>
    </row>
    <row r="199" spans="1:13" s="21" customFormat="1" ht="16.5" thickBot="1">
      <c r="A199" s="438" t="s">
        <v>121</v>
      </c>
      <c r="B199" s="439"/>
      <c r="C199" s="55" t="s">
        <v>48</v>
      </c>
      <c r="D199" s="157">
        <f>SUM(D61,D119,D185)</f>
        <v>180</v>
      </c>
      <c r="E199" s="145">
        <f>SUM(E61,E119,E185)</f>
        <v>104</v>
      </c>
      <c r="F199" s="145">
        <f>SUM(F61,F185,F119)</f>
        <v>76</v>
      </c>
      <c r="G199" s="145">
        <v>2</v>
      </c>
      <c r="H199" s="147" t="s">
        <v>48</v>
      </c>
      <c r="I199" s="146" t="s">
        <v>48</v>
      </c>
      <c r="J199" s="144">
        <f>SUM(J185,J119,J61)</f>
        <v>2382</v>
      </c>
      <c r="K199" s="144">
        <f>SUM(K185,K119,K61)</f>
        <v>1107</v>
      </c>
      <c r="L199" s="144">
        <f>SUM(L185,L119,L61)</f>
        <v>1275</v>
      </c>
      <c r="M199" s="158">
        <f>SUM(M185,M119,M61)</f>
        <v>407.5</v>
      </c>
    </row>
    <row r="200" spans="1:13" s="21" customFormat="1" ht="16.5" thickBot="1">
      <c r="A200" s="498" t="s">
        <v>122</v>
      </c>
      <c r="B200" s="499"/>
      <c r="C200" s="56"/>
      <c r="D200" s="143"/>
      <c r="E200" s="143"/>
      <c r="F200" s="143"/>
      <c r="G200" s="143"/>
      <c r="H200" s="143"/>
      <c r="I200" s="143"/>
      <c r="J200" s="143"/>
      <c r="K200" s="143"/>
      <c r="L200" s="143"/>
      <c r="M200" s="148"/>
    </row>
    <row r="201" spans="1:13" s="21" customFormat="1" ht="14.25">
      <c r="A201" s="28" t="s">
        <v>39</v>
      </c>
      <c r="B201" s="30" t="s">
        <v>40</v>
      </c>
      <c r="C201" s="149"/>
      <c r="D201" s="149"/>
      <c r="E201" s="149"/>
      <c r="F201" s="149"/>
      <c r="G201" s="149"/>
      <c r="H201" s="149"/>
      <c r="I201" s="149"/>
      <c r="J201" s="149"/>
      <c r="K201" s="149"/>
      <c r="L201" s="149"/>
      <c r="M201" s="150"/>
    </row>
    <row r="202" spans="1:13" s="21" customFormat="1" ht="2.25" customHeight="1" thickBot="1">
      <c r="A202" s="28"/>
      <c r="B202" s="30"/>
      <c r="C202" s="149"/>
      <c r="D202" s="149"/>
      <c r="E202" s="149"/>
      <c r="F202" s="149"/>
      <c r="G202" s="149"/>
      <c r="H202" s="149"/>
      <c r="I202" s="149"/>
      <c r="J202" s="149"/>
      <c r="K202" s="149"/>
      <c r="L202" s="149"/>
      <c r="M202" s="150"/>
    </row>
    <row r="203" spans="1:13" s="26" customFormat="1" ht="13.5" thickBot="1">
      <c r="A203" s="57"/>
      <c r="B203" s="32" t="s">
        <v>47</v>
      </c>
      <c r="C203" s="24" t="s">
        <v>48</v>
      </c>
      <c r="D203" s="32">
        <f>SUM(D23,D74,D132)</f>
        <v>10</v>
      </c>
      <c r="E203" s="32">
        <f>SUM(E23,E74,E132)</f>
        <v>5</v>
      </c>
      <c r="F203" s="32">
        <f>SUM(F23,F74,F132)</f>
        <v>5</v>
      </c>
      <c r="G203" s="32">
        <v>2</v>
      </c>
      <c r="H203" s="24" t="s">
        <v>48</v>
      </c>
      <c r="I203" s="24" t="s">
        <v>48</v>
      </c>
      <c r="J203" s="32">
        <f>SUM(J23,J74,J132)</f>
        <v>180</v>
      </c>
      <c r="K203" s="32">
        <f>SUM(K23,K74,K132)</f>
        <v>0</v>
      </c>
      <c r="L203" s="32">
        <f>SUM(L23,L74,L132)</f>
        <v>180</v>
      </c>
      <c r="M203" s="59">
        <v>0</v>
      </c>
    </row>
    <row r="204" spans="1:13" s="21" customFormat="1" ht="14.25">
      <c r="A204" s="365"/>
      <c r="B204" s="164" t="s">
        <v>82</v>
      </c>
      <c r="C204" s="141" t="s">
        <v>48</v>
      </c>
      <c r="D204" s="164">
        <v>2</v>
      </c>
      <c r="E204" s="164">
        <v>1</v>
      </c>
      <c r="F204" s="164">
        <v>1</v>
      </c>
      <c r="G204" s="164">
        <v>2</v>
      </c>
      <c r="H204" s="141" t="s">
        <v>48</v>
      </c>
      <c r="I204" s="141" t="s">
        <v>48</v>
      </c>
      <c r="J204" s="366">
        <v>30</v>
      </c>
      <c r="K204" s="366">
        <v>0</v>
      </c>
      <c r="L204" s="366">
        <v>30</v>
      </c>
      <c r="M204" s="367">
        <v>0</v>
      </c>
    </row>
    <row r="205" spans="1:13" s="21" customFormat="1" ht="15" thickBot="1">
      <c r="A205" s="135"/>
      <c r="B205" s="40" t="s">
        <v>83</v>
      </c>
      <c r="C205" s="137" t="s">
        <v>48</v>
      </c>
      <c r="D205" s="136">
        <v>8</v>
      </c>
      <c r="E205" s="136">
        <v>4</v>
      </c>
      <c r="F205" s="136">
        <v>4</v>
      </c>
      <c r="G205" s="136">
        <v>0</v>
      </c>
      <c r="H205" s="137" t="s">
        <v>48</v>
      </c>
      <c r="I205" s="137" t="s">
        <v>48</v>
      </c>
      <c r="J205" s="368">
        <f>SUM(J76,J25,)</f>
        <v>150</v>
      </c>
      <c r="K205" s="368">
        <v>0</v>
      </c>
      <c r="L205" s="368">
        <f>SUM(L74,L25)</f>
        <v>150</v>
      </c>
      <c r="M205" s="369">
        <v>0</v>
      </c>
    </row>
    <row r="206" spans="1:13" s="21" customFormat="1" ht="15" thickBot="1">
      <c r="A206" s="28" t="s">
        <v>49</v>
      </c>
      <c r="B206" s="30" t="s">
        <v>50</v>
      </c>
      <c r="C206" s="320"/>
      <c r="D206" s="30"/>
      <c r="E206" s="30"/>
      <c r="F206" s="30"/>
      <c r="G206" s="149"/>
      <c r="H206" s="132"/>
      <c r="I206" s="132"/>
      <c r="J206" s="308"/>
      <c r="K206" s="308"/>
      <c r="L206" s="308"/>
      <c r="M206" s="150"/>
    </row>
    <row r="207" spans="1:13" s="26" customFormat="1" ht="13.5" thickBot="1">
      <c r="A207" s="57"/>
      <c r="B207" s="32" t="s">
        <v>47</v>
      </c>
      <c r="C207" s="32"/>
      <c r="D207" s="24">
        <f>SUM(D32,D81,D138)</f>
        <v>32</v>
      </c>
      <c r="E207" s="24">
        <f>SUM(E32,E81,E138)</f>
        <v>22</v>
      </c>
      <c r="F207" s="24">
        <f>SUM(F32,F81,F138)</f>
        <v>10</v>
      </c>
      <c r="G207" s="24">
        <v>0</v>
      </c>
      <c r="H207" s="24" t="s">
        <v>48</v>
      </c>
      <c r="I207" s="24" t="s">
        <v>48</v>
      </c>
      <c r="J207" s="24">
        <f>SUM(J32,J81,J138)</f>
        <v>495</v>
      </c>
      <c r="K207" s="24">
        <f>SUM(K32,K138,K81)</f>
        <v>270</v>
      </c>
      <c r="L207" s="24">
        <f>SUM(L32,L81,L138)</f>
        <v>225</v>
      </c>
      <c r="M207" s="25">
        <f>SUM(M32,M81,M138)</f>
        <v>55</v>
      </c>
    </row>
    <row r="208" spans="1:13" s="21" customFormat="1" ht="14.25">
      <c r="A208" s="161"/>
      <c r="B208" s="163" t="s">
        <v>82</v>
      </c>
      <c r="C208" s="140" t="s">
        <v>48</v>
      </c>
      <c r="D208" s="163">
        <v>0</v>
      </c>
      <c r="E208" s="163">
        <v>0</v>
      </c>
      <c r="F208" s="163">
        <v>0</v>
      </c>
      <c r="G208" s="163">
        <v>0</v>
      </c>
      <c r="H208" s="140" t="s">
        <v>48</v>
      </c>
      <c r="I208" s="140" t="s">
        <v>48</v>
      </c>
      <c r="J208" s="362">
        <v>0</v>
      </c>
      <c r="K208" s="362">
        <v>0</v>
      </c>
      <c r="L208" s="362">
        <v>0</v>
      </c>
      <c r="M208" s="363">
        <v>0</v>
      </c>
    </row>
    <row r="209" spans="1:13" s="21" customFormat="1" ht="14.25">
      <c r="A209" s="165"/>
      <c r="B209" s="282" t="s">
        <v>83</v>
      </c>
      <c r="C209" s="283" t="s">
        <v>48</v>
      </c>
      <c r="D209" s="167">
        <v>0</v>
      </c>
      <c r="E209" s="167">
        <v>0</v>
      </c>
      <c r="F209" s="167">
        <v>0</v>
      </c>
      <c r="G209" s="167">
        <v>0</v>
      </c>
      <c r="H209" s="283" t="s">
        <v>48</v>
      </c>
      <c r="I209" s="283" t="s">
        <v>48</v>
      </c>
      <c r="J209" s="307">
        <v>0</v>
      </c>
      <c r="K209" s="307">
        <v>0</v>
      </c>
      <c r="L209" s="307">
        <v>0</v>
      </c>
      <c r="M209" s="364">
        <v>0</v>
      </c>
    </row>
    <row r="210" spans="1:13" s="21" customFormat="1" ht="15" thickBot="1">
      <c r="A210" s="28" t="s">
        <v>53</v>
      </c>
      <c r="B210" s="30" t="s">
        <v>54</v>
      </c>
      <c r="C210" s="320"/>
      <c r="D210" s="30"/>
      <c r="E210" s="30"/>
      <c r="F210" s="30"/>
      <c r="G210" s="149"/>
      <c r="H210" s="320"/>
      <c r="I210" s="320"/>
      <c r="J210" s="308"/>
      <c r="K210" s="308"/>
      <c r="L210" s="308"/>
      <c r="M210" s="150"/>
    </row>
    <row r="211" spans="1:13" s="26" customFormat="1" ht="13.5" thickBot="1">
      <c r="A211" s="57"/>
      <c r="B211" s="32" t="s">
        <v>47</v>
      </c>
      <c r="C211" s="32"/>
      <c r="D211" s="24">
        <f>SUM(D40,D96,D154)</f>
        <v>67.5</v>
      </c>
      <c r="E211" s="24">
        <f>SUM(E40,E96,E154)</f>
        <v>45.25</v>
      </c>
      <c r="F211" s="24">
        <f>SUM(F40,F96,F154)</f>
        <v>22.25</v>
      </c>
      <c r="G211" s="24">
        <v>0</v>
      </c>
      <c r="H211" s="24" t="s">
        <v>48</v>
      </c>
      <c r="I211" s="24" t="s">
        <v>48</v>
      </c>
      <c r="J211" s="24">
        <f>SUM(J40,J96,J154)</f>
        <v>1050</v>
      </c>
      <c r="K211" s="24">
        <f>SUM(K40,K96,K154)</f>
        <v>525</v>
      </c>
      <c r="L211" s="24">
        <f>SUM(L40,L96,L154)</f>
        <v>525</v>
      </c>
      <c r="M211" s="25">
        <f>SUM(M40,M96,M154)</f>
        <v>81.25</v>
      </c>
    </row>
    <row r="212" spans="1:13" s="21" customFormat="1" ht="14.25">
      <c r="A212" s="161"/>
      <c r="B212" s="163" t="s">
        <v>82</v>
      </c>
      <c r="C212" s="140" t="s">
        <v>48</v>
      </c>
      <c r="D212" s="163">
        <v>0</v>
      </c>
      <c r="E212" s="163">
        <v>0</v>
      </c>
      <c r="F212" s="163">
        <v>0</v>
      </c>
      <c r="G212" s="163">
        <v>0</v>
      </c>
      <c r="H212" s="140" t="s">
        <v>48</v>
      </c>
      <c r="I212" s="140" t="s">
        <v>48</v>
      </c>
      <c r="J212" s="362">
        <v>0</v>
      </c>
      <c r="K212" s="362">
        <v>0</v>
      </c>
      <c r="L212" s="362">
        <v>0</v>
      </c>
      <c r="M212" s="363">
        <v>0</v>
      </c>
    </row>
    <row r="213" spans="1:13" s="21" customFormat="1" ht="14.25">
      <c r="A213" s="165"/>
      <c r="B213" s="282" t="s">
        <v>83</v>
      </c>
      <c r="C213" s="283" t="s">
        <v>48</v>
      </c>
      <c r="D213" s="167">
        <v>0</v>
      </c>
      <c r="E213" s="167">
        <v>0</v>
      </c>
      <c r="F213" s="167">
        <v>0</v>
      </c>
      <c r="G213" s="167">
        <v>0</v>
      </c>
      <c r="H213" s="283" t="s">
        <v>48</v>
      </c>
      <c r="I213" s="283" t="s">
        <v>48</v>
      </c>
      <c r="J213" s="307">
        <v>0</v>
      </c>
      <c r="K213" s="307">
        <v>0</v>
      </c>
      <c r="L213" s="307">
        <v>0</v>
      </c>
      <c r="M213" s="364">
        <v>0</v>
      </c>
    </row>
    <row r="214" spans="1:13" s="21" customFormat="1" ht="15" thickBot="1">
      <c r="A214" s="28" t="s">
        <v>57</v>
      </c>
      <c r="B214" s="30" t="s">
        <v>58</v>
      </c>
      <c r="C214" s="320"/>
      <c r="D214" s="30"/>
      <c r="E214" s="30"/>
      <c r="F214" s="30"/>
      <c r="G214" s="149"/>
      <c r="H214" s="320"/>
      <c r="I214" s="320"/>
      <c r="J214" s="308"/>
      <c r="K214" s="308"/>
      <c r="L214" s="308"/>
      <c r="M214" s="150"/>
    </row>
    <row r="215" spans="1:13" s="26" customFormat="1" ht="13.5" thickBot="1">
      <c r="A215" s="57"/>
      <c r="B215" s="32" t="s">
        <v>47</v>
      </c>
      <c r="C215" s="32"/>
      <c r="D215" s="24">
        <f>SUM(D48,D104,D158)</f>
        <v>20</v>
      </c>
      <c r="E215" s="24">
        <f>SUM(E48,E104,E158)</f>
        <v>11.25</v>
      </c>
      <c r="F215" s="24">
        <f>SUM(F48,F104,F158)</f>
        <v>8.75</v>
      </c>
      <c r="G215" s="24">
        <v>0</v>
      </c>
      <c r="H215" s="24" t="s">
        <v>48</v>
      </c>
      <c r="I215" s="24" t="s">
        <v>48</v>
      </c>
      <c r="J215" s="24">
        <f>SUM(J48,J104,J158)</f>
        <v>225</v>
      </c>
      <c r="K215" s="24">
        <f>SUM(K48,K104,K158)</f>
        <v>120</v>
      </c>
      <c r="L215" s="24">
        <f>SUM(L48,L104,L158)</f>
        <v>105</v>
      </c>
      <c r="M215" s="25">
        <f>SUM(M48,M104,M158)</f>
        <v>56.25</v>
      </c>
    </row>
    <row r="216" spans="1:13" s="21" customFormat="1" ht="14.25">
      <c r="A216" s="161"/>
      <c r="B216" s="163" t="s">
        <v>82</v>
      </c>
      <c r="C216" s="140" t="s">
        <v>48</v>
      </c>
      <c r="D216" s="163">
        <v>0</v>
      </c>
      <c r="E216" s="163">
        <v>0</v>
      </c>
      <c r="F216" s="163">
        <v>0</v>
      </c>
      <c r="G216" s="140">
        <v>0</v>
      </c>
      <c r="H216" s="140" t="s">
        <v>48</v>
      </c>
      <c r="I216" s="370" t="s">
        <v>48</v>
      </c>
      <c r="J216" s="362">
        <v>0</v>
      </c>
      <c r="K216" s="362">
        <v>0</v>
      </c>
      <c r="L216" s="362">
        <v>0</v>
      </c>
      <c r="M216" s="363">
        <v>0</v>
      </c>
    </row>
    <row r="217" spans="1:13" s="21" customFormat="1" ht="14.25">
      <c r="A217" s="165"/>
      <c r="B217" s="282" t="s">
        <v>83</v>
      </c>
      <c r="C217" s="167"/>
      <c r="D217" s="283">
        <v>2</v>
      </c>
      <c r="E217" s="283">
        <f>SUM(E106)</f>
        <v>1</v>
      </c>
      <c r="F217" s="283">
        <f>SUM(F106)</f>
        <v>1</v>
      </c>
      <c r="G217" s="283">
        <v>0</v>
      </c>
      <c r="H217" s="283" t="s">
        <v>48</v>
      </c>
      <c r="I217" s="283" t="s">
        <v>48</v>
      </c>
      <c r="J217" s="309">
        <v>15</v>
      </c>
      <c r="K217" s="309">
        <v>15</v>
      </c>
      <c r="L217" s="309">
        <v>0</v>
      </c>
      <c r="M217" s="293">
        <v>10</v>
      </c>
    </row>
    <row r="218" spans="1:13" s="21" customFormat="1" ht="15" thickBot="1">
      <c r="A218" s="28" t="s">
        <v>63</v>
      </c>
      <c r="B218" s="30" t="s">
        <v>64</v>
      </c>
      <c r="C218" s="320"/>
      <c r="D218" s="149"/>
      <c r="E218" s="149"/>
      <c r="F218" s="149"/>
      <c r="G218" s="149"/>
      <c r="H218" s="320"/>
      <c r="I218" s="320"/>
      <c r="J218" s="308"/>
      <c r="K218" s="308"/>
      <c r="L218" s="308"/>
      <c r="M218" s="150"/>
    </row>
    <row r="219" spans="1:13" s="26" customFormat="1" ht="13.5" thickBot="1">
      <c r="A219" s="57"/>
      <c r="B219" s="32" t="s">
        <v>47</v>
      </c>
      <c r="C219" s="32"/>
      <c r="D219" s="24">
        <f>SUM(D52,D108,D177)</f>
        <v>46</v>
      </c>
      <c r="E219" s="24">
        <f>SUM(E52,E108,E177)</f>
        <v>19</v>
      </c>
      <c r="F219" s="24">
        <f>SUM(F52,F108,F177)</f>
        <v>27</v>
      </c>
      <c r="G219" s="24">
        <v>0</v>
      </c>
      <c r="H219" s="24" t="s">
        <v>48</v>
      </c>
      <c r="I219" s="24" t="s">
        <v>48</v>
      </c>
      <c r="J219" s="24">
        <f>SUM(J52,J108,J177)</f>
        <v>420</v>
      </c>
      <c r="K219" s="24">
        <f>SUM(K52,K108,K177)</f>
        <v>180</v>
      </c>
      <c r="L219" s="24">
        <f>SUM(L52,L108,L177)</f>
        <v>240</v>
      </c>
      <c r="M219" s="25">
        <f>SUM(M52,M108,M177)</f>
        <v>55</v>
      </c>
    </row>
    <row r="220" spans="1:13" s="21" customFormat="1" ht="14.25">
      <c r="A220" s="161"/>
      <c r="B220" s="163" t="s">
        <v>82</v>
      </c>
      <c r="C220" s="140" t="s">
        <v>48</v>
      </c>
      <c r="D220" s="163"/>
      <c r="E220" s="163">
        <v>0</v>
      </c>
      <c r="F220" s="163">
        <v>0</v>
      </c>
      <c r="G220" s="163">
        <v>0</v>
      </c>
      <c r="H220" s="140" t="s">
        <v>48</v>
      </c>
      <c r="I220" s="140" t="s">
        <v>48</v>
      </c>
      <c r="J220" s="362">
        <v>0</v>
      </c>
      <c r="K220" s="362">
        <v>0</v>
      </c>
      <c r="L220" s="362">
        <v>0</v>
      </c>
      <c r="M220" s="363">
        <v>0</v>
      </c>
    </row>
    <row r="221" spans="1:13" s="21" customFormat="1" ht="15" thickBot="1">
      <c r="A221" s="169"/>
      <c r="B221" s="379" t="s">
        <v>83</v>
      </c>
      <c r="C221" s="372" t="s">
        <v>48</v>
      </c>
      <c r="D221" s="375">
        <v>46</v>
      </c>
      <c r="E221" s="375">
        <v>19</v>
      </c>
      <c r="F221" s="375">
        <v>27</v>
      </c>
      <c r="G221" s="375">
        <v>0</v>
      </c>
      <c r="H221" s="372" t="s">
        <v>48</v>
      </c>
      <c r="I221" s="372" t="s">
        <v>48</v>
      </c>
      <c r="J221" s="330">
        <v>420</v>
      </c>
      <c r="K221" s="330">
        <v>180</v>
      </c>
      <c r="L221" s="330">
        <v>240</v>
      </c>
      <c r="M221" s="376">
        <v>55</v>
      </c>
    </row>
    <row r="222" spans="1:13" s="21" customFormat="1" ht="15" thickBot="1">
      <c r="A222" s="22" t="s">
        <v>65</v>
      </c>
      <c r="B222" s="27" t="s">
        <v>123</v>
      </c>
      <c r="C222" s="159"/>
      <c r="D222" s="377"/>
      <c r="E222" s="377"/>
      <c r="F222" s="377"/>
      <c r="G222" s="377"/>
      <c r="H222" s="159"/>
      <c r="I222" s="159"/>
      <c r="J222" s="377"/>
      <c r="K222" s="377"/>
      <c r="L222" s="377"/>
      <c r="M222" s="378"/>
    </row>
    <row r="223" spans="1:13" s="21" customFormat="1" ht="14.25">
      <c r="A223" s="365">
        <v>1</v>
      </c>
      <c r="B223" s="164" t="s">
        <v>124</v>
      </c>
      <c r="C223" s="141" t="s">
        <v>48</v>
      </c>
      <c r="D223" s="164">
        <v>0.25</v>
      </c>
      <c r="E223" s="176" t="s">
        <v>125</v>
      </c>
      <c r="F223" s="164">
        <v>0</v>
      </c>
      <c r="G223" s="164">
        <v>0</v>
      </c>
      <c r="H223" s="141" t="s">
        <v>48</v>
      </c>
      <c r="I223" s="141" t="s">
        <v>48</v>
      </c>
      <c r="J223" s="164">
        <v>2</v>
      </c>
      <c r="K223" s="164">
        <v>2</v>
      </c>
      <c r="L223" s="164">
        <v>0</v>
      </c>
      <c r="M223" s="388">
        <v>0</v>
      </c>
    </row>
    <row r="224" spans="1:13" s="21" customFormat="1" ht="14.25">
      <c r="A224" s="165">
        <v>2</v>
      </c>
      <c r="B224" s="167" t="s">
        <v>126</v>
      </c>
      <c r="C224" s="283" t="s">
        <v>48</v>
      </c>
      <c r="D224" s="167">
        <v>0.25</v>
      </c>
      <c r="E224" s="173" t="s">
        <v>125</v>
      </c>
      <c r="F224" s="167">
        <v>0</v>
      </c>
      <c r="G224" s="167">
        <v>0</v>
      </c>
      <c r="H224" s="283" t="s">
        <v>48</v>
      </c>
      <c r="I224" s="283" t="s">
        <v>48</v>
      </c>
      <c r="J224" s="167">
        <v>2</v>
      </c>
      <c r="K224" s="167">
        <v>2</v>
      </c>
      <c r="L224" s="167">
        <v>0</v>
      </c>
      <c r="M224" s="166">
        <v>0</v>
      </c>
    </row>
    <row r="225" spans="1:16" s="21" customFormat="1" ht="14.25">
      <c r="A225" s="165">
        <v>3</v>
      </c>
      <c r="B225" s="167" t="s">
        <v>127</v>
      </c>
      <c r="C225" s="283" t="s">
        <v>48</v>
      </c>
      <c r="D225" s="167">
        <v>0.5</v>
      </c>
      <c r="E225" s="299">
        <v>0.5</v>
      </c>
      <c r="F225" s="167">
        <v>0</v>
      </c>
      <c r="G225" s="167">
        <v>0</v>
      </c>
      <c r="H225" s="283" t="s">
        <v>48</v>
      </c>
      <c r="I225" s="283" t="s">
        <v>48</v>
      </c>
      <c r="J225" s="167">
        <v>4</v>
      </c>
      <c r="K225" s="167">
        <v>4</v>
      </c>
      <c r="L225" s="167">
        <v>0</v>
      </c>
      <c r="M225" s="166">
        <v>0</v>
      </c>
    </row>
    <row r="226" spans="1:16" s="21" customFormat="1" ht="29.25" thickBot="1">
      <c r="A226" s="169">
        <v>4</v>
      </c>
      <c r="B226" s="371" t="s">
        <v>176</v>
      </c>
      <c r="C226" s="372" t="s">
        <v>48</v>
      </c>
      <c r="D226" s="373">
        <v>0.5</v>
      </c>
      <c r="E226" s="374">
        <v>0.5</v>
      </c>
      <c r="F226" s="375">
        <v>0</v>
      </c>
      <c r="G226" s="375">
        <v>0</v>
      </c>
      <c r="H226" s="372" t="s">
        <v>48</v>
      </c>
      <c r="I226" s="372" t="s">
        <v>48</v>
      </c>
      <c r="J226" s="375">
        <v>4</v>
      </c>
      <c r="K226" s="375">
        <v>4</v>
      </c>
      <c r="L226" s="375">
        <v>0</v>
      </c>
      <c r="M226" s="376">
        <v>0</v>
      </c>
    </row>
    <row r="227" spans="1:16" s="21" customFormat="1" ht="15" thickBot="1">
      <c r="A227" s="22" t="s">
        <v>68</v>
      </c>
      <c r="B227" s="136"/>
      <c r="C227" s="137"/>
      <c r="D227" s="136">
        <v>3</v>
      </c>
      <c r="E227" s="136">
        <v>0</v>
      </c>
      <c r="F227" s="136">
        <v>3</v>
      </c>
      <c r="G227" s="136">
        <v>3</v>
      </c>
      <c r="H227" s="137" t="s">
        <v>67</v>
      </c>
      <c r="I227" s="137" t="s">
        <v>43</v>
      </c>
      <c r="J227" s="136">
        <v>160</v>
      </c>
      <c r="K227" s="136">
        <v>0</v>
      </c>
      <c r="L227" s="136">
        <v>0</v>
      </c>
      <c r="M227" s="389">
        <v>160</v>
      </c>
    </row>
    <row r="228" spans="1:16" s="21" customFormat="1" ht="15" thickBot="1">
      <c r="A228" s="30"/>
      <c r="B228" s="30"/>
      <c r="C228" s="320"/>
      <c r="D228" s="149"/>
      <c r="E228" s="149"/>
      <c r="F228" s="149"/>
      <c r="G228" s="149"/>
      <c r="H228" s="149"/>
      <c r="I228" s="149"/>
      <c r="J228" s="149"/>
      <c r="K228" s="149"/>
      <c r="L228" s="149"/>
      <c r="M228" s="149"/>
    </row>
    <row r="229" spans="1:16" s="21" customFormat="1" ht="15" thickBot="1">
      <c r="A229" s="60" t="s">
        <v>39</v>
      </c>
      <c r="B229" s="61" t="s">
        <v>128</v>
      </c>
      <c r="C229" s="387"/>
      <c r="D229" s="490" t="s">
        <v>129</v>
      </c>
      <c r="E229" s="491"/>
      <c r="F229" s="492" t="s">
        <v>130</v>
      </c>
      <c r="G229" s="493"/>
      <c r="H229" s="30"/>
      <c r="I229" s="60" t="s">
        <v>49</v>
      </c>
      <c r="J229" s="62" t="s">
        <v>131</v>
      </c>
      <c r="K229" s="63"/>
      <c r="L229" s="63"/>
      <c r="M229" s="168"/>
      <c r="N229" s="26"/>
      <c r="O229" s="26"/>
      <c r="P229" s="26"/>
    </row>
    <row r="230" spans="1:16" s="21" customFormat="1" ht="14.25">
      <c r="A230" s="61"/>
      <c r="B230" s="394" t="s">
        <v>132</v>
      </c>
      <c r="C230" s="387"/>
      <c r="D230" s="395" t="s">
        <v>10</v>
      </c>
      <c r="E230" s="397" t="s">
        <v>133</v>
      </c>
      <c r="F230" s="399" t="s">
        <v>10</v>
      </c>
      <c r="G230" s="396" t="s">
        <v>133</v>
      </c>
      <c r="H230" s="149"/>
      <c r="I230" s="131"/>
      <c r="J230" s="66" t="s">
        <v>134</v>
      </c>
      <c r="K230" s="49"/>
      <c r="L230" s="49"/>
      <c r="M230" s="67" t="s">
        <v>133</v>
      </c>
      <c r="O230" s="77"/>
      <c r="P230" s="77"/>
    </row>
    <row r="231" spans="1:16" s="21" customFormat="1" ht="15" thickBot="1">
      <c r="A231" s="155"/>
      <c r="B231" s="68" t="s">
        <v>135</v>
      </c>
      <c r="C231" s="160"/>
      <c r="D231" s="64"/>
      <c r="E231" s="398"/>
      <c r="F231" s="131"/>
      <c r="G231" s="154"/>
      <c r="H231" s="149"/>
      <c r="I231" s="131"/>
      <c r="J231" s="69" t="s">
        <v>136</v>
      </c>
      <c r="K231" s="70"/>
      <c r="L231" s="70"/>
      <c r="M231" s="154"/>
      <c r="O231" s="26"/>
      <c r="P231" s="26"/>
    </row>
    <row r="232" spans="1:16" s="21" customFormat="1" ht="15" thickBot="1">
      <c r="A232" s="155"/>
      <c r="B232" s="58" t="s">
        <v>137</v>
      </c>
      <c r="C232" s="159"/>
      <c r="D232" s="415">
        <f>SUM(D61,D119,D185)</f>
        <v>180</v>
      </c>
      <c r="E232" s="415">
        <v>100</v>
      </c>
      <c r="F232" s="416">
        <v>4512.5</v>
      </c>
      <c r="G232" s="417">
        <v>100</v>
      </c>
      <c r="H232" s="149"/>
      <c r="I232" s="494" t="s">
        <v>138</v>
      </c>
      <c r="J232" s="495"/>
      <c r="K232" s="495"/>
      <c r="L232" s="495"/>
      <c r="M232" s="166"/>
    </row>
    <row r="233" spans="1:16" s="21" customFormat="1" ht="15" thickBot="1">
      <c r="A233" s="131">
        <v>1</v>
      </c>
      <c r="B233" s="71" t="s">
        <v>139</v>
      </c>
      <c r="C233" s="385"/>
      <c r="D233" s="410"/>
      <c r="E233" s="410"/>
      <c r="F233" s="416" t="s">
        <v>174</v>
      </c>
      <c r="G233" s="418"/>
      <c r="H233" s="149"/>
      <c r="I233" s="169">
        <v>1</v>
      </c>
      <c r="J233" s="72" t="s">
        <v>140</v>
      </c>
      <c r="K233" s="149"/>
      <c r="L233" s="149"/>
      <c r="M233" s="317">
        <v>100</v>
      </c>
    </row>
    <row r="234" spans="1:16" s="21" customFormat="1" ht="14.25">
      <c r="A234" s="139"/>
      <c r="B234" s="73" t="s">
        <v>141</v>
      </c>
      <c r="C234" s="386"/>
      <c r="D234" s="435">
        <f>SUM(E199)</f>
        <v>104</v>
      </c>
      <c r="E234" s="401">
        <f>D234/D232*100</f>
        <v>57.777777777777771</v>
      </c>
      <c r="F234" s="404">
        <f>SUM(J199,M199)</f>
        <v>2789.5</v>
      </c>
      <c r="G234" s="402">
        <f>F234/F232*100</f>
        <v>61.817174515235465</v>
      </c>
      <c r="H234" s="149"/>
      <c r="I234" s="152"/>
      <c r="J234" s="149"/>
      <c r="K234" s="149"/>
      <c r="L234" s="149"/>
      <c r="M234" s="154"/>
    </row>
    <row r="235" spans="1:16" s="21" customFormat="1" ht="14.25">
      <c r="A235" s="74">
        <v>2</v>
      </c>
      <c r="B235" s="75" t="s">
        <v>142</v>
      </c>
      <c r="C235" s="170"/>
      <c r="D235" s="400">
        <f>(D207)</f>
        <v>32</v>
      </c>
      <c r="E235" s="419">
        <f>D235/D232*100</f>
        <v>17.777777777777779</v>
      </c>
      <c r="F235" s="420">
        <f>SUM(J207)</f>
        <v>495</v>
      </c>
      <c r="G235" s="421">
        <f>F235/F232*100</f>
        <v>10.969529085872576</v>
      </c>
      <c r="H235" s="149"/>
      <c r="I235" s="152" t="s">
        <v>143</v>
      </c>
      <c r="J235" s="149"/>
      <c r="K235" s="149"/>
      <c r="L235" s="149"/>
      <c r="M235" s="154"/>
    </row>
    <row r="236" spans="1:16" s="21" customFormat="1" ht="14.25">
      <c r="A236" s="127">
        <v>3</v>
      </c>
      <c r="B236" s="76" t="s">
        <v>144</v>
      </c>
      <c r="C236" s="171"/>
      <c r="D236" s="400">
        <v>2</v>
      </c>
      <c r="E236" s="422">
        <f>D236/D232*100</f>
        <v>1.1111111111111112</v>
      </c>
      <c r="F236" s="411">
        <v>30</v>
      </c>
      <c r="G236" s="423">
        <f>F236/F232*100</f>
        <v>0.66481994459833793</v>
      </c>
      <c r="H236" s="149"/>
      <c r="I236" s="152"/>
      <c r="J236" s="440"/>
      <c r="K236" s="441"/>
      <c r="L236" s="441"/>
      <c r="M236" s="154"/>
    </row>
    <row r="237" spans="1:16" s="21" customFormat="1" ht="14.25">
      <c r="A237" s="139"/>
      <c r="B237" s="73" t="s">
        <v>145</v>
      </c>
      <c r="C237" s="386"/>
      <c r="D237" s="403"/>
      <c r="E237" s="403"/>
      <c r="F237" s="404"/>
      <c r="G237" s="405"/>
      <c r="H237" s="149"/>
      <c r="I237" s="152"/>
      <c r="J237" s="440"/>
      <c r="K237" s="441"/>
      <c r="L237" s="441"/>
      <c r="M237" s="154"/>
    </row>
    <row r="238" spans="1:16" s="21" customFormat="1" ht="14.25">
      <c r="A238" s="127">
        <v>4</v>
      </c>
      <c r="B238" s="76" t="s">
        <v>146</v>
      </c>
      <c r="C238" s="171"/>
      <c r="D238" s="413">
        <v>1.5</v>
      </c>
      <c r="E238" s="408">
        <v>1.25</v>
      </c>
      <c r="F238" s="406">
        <v>12</v>
      </c>
      <c r="G238" s="409">
        <v>0.4</v>
      </c>
      <c r="H238" s="149"/>
      <c r="I238" s="152"/>
      <c r="J238" s="440"/>
      <c r="K238" s="441"/>
      <c r="L238" s="441"/>
      <c r="M238" s="154"/>
    </row>
    <row r="239" spans="1:16" s="21" customFormat="1" ht="14.25">
      <c r="A239" s="139"/>
      <c r="B239" s="73" t="s">
        <v>147</v>
      </c>
      <c r="C239" s="386"/>
      <c r="D239" s="412"/>
      <c r="E239" s="403"/>
      <c r="F239" s="407"/>
      <c r="G239" s="414"/>
      <c r="H239" s="149"/>
      <c r="I239" s="152"/>
      <c r="J239" s="440"/>
      <c r="K239" s="441"/>
      <c r="L239" s="441"/>
      <c r="M239" s="154"/>
    </row>
    <row r="240" spans="1:16" s="21" customFormat="1" ht="14.25">
      <c r="A240" s="172">
        <v>5</v>
      </c>
      <c r="B240" s="75" t="s">
        <v>148</v>
      </c>
      <c r="C240" s="170"/>
      <c r="D240" s="424">
        <f>SUM(D205,D217,D221)</f>
        <v>56</v>
      </c>
      <c r="E240" s="401">
        <f>D240/D232*100</f>
        <v>31.111111111111111</v>
      </c>
      <c r="F240" s="425">
        <f>SUM(J205,J217,J221)</f>
        <v>585</v>
      </c>
      <c r="G240" s="402">
        <f>F240/F232*100</f>
        <v>12.963988919667591</v>
      </c>
      <c r="H240" s="149"/>
      <c r="I240" s="152"/>
      <c r="J240" s="440"/>
      <c r="K240" s="441"/>
      <c r="L240" s="441"/>
      <c r="M240" s="154"/>
    </row>
    <row r="241" spans="1:13" s="21" customFormat="1" ht="14.25">
      <c r="A241" s="172">
        <v>6</v>
      </c>
      <c r="B241" s="75" t="s">
        <v>149</v>
      </c>
      <c r="C241" s="170"/>
      <c r="D241" s="424">
        <v>3</v>
      </c>
      <c r="E241" s="419">
        <f>D241/D232*100</f>
        <v>1.6666666666666667</v>
      </c>
      <c r="F241" s="425">
        <v>160</v>
      </c>
      <c r="G241" s="426">
        <f>F241/F232*100</f>
        <v>3.5457063711911361</v>
      </c>
      <c r="H241" s="149"/>
      <c r="I241" s="161"/>
      <c r="J241" s="496"/>
      <c r="K241" s="497"/>
      <c r="L241" s="497"/>
      <c r="M241" s="162"/>
    </row>
    <row r="242" spans="1:13" s="21" customFormat="1" ht="15" thickBot="1">
      <c r="A242" s="131">
        <v>7</v>
      </c>
      <c r="B242" s="76" t="s">
        <v>150</v>
      </c>
      <c r="C242" s="171"/>
      <c r="D242" s="410">
        <v>0</v>
      </c>
      <c r="E242" s="410">
        <v>0</v>
      </c>
      <c r="F242" s="411">
        <v>30</v>
      </c>
      <c r="G242" s="423">
        <f>F242/F232*100</f>
        <v>0.66481994459833793</v>
      </c>
      <c r="H242" s="149"/>
      <c r="I242" s="488" t="s">
        <v>151</v>
      </c>
      <c r="J242" s="489"/>
      <c r="K242" s="489"/>
      <c r="L242" s="489"/>
      <c r="M242" s="156"/>
    </row>
    <row r="243" spans="1:13" s="21" customFormat="1" ht="13.5" customHeight="1">
      <c r="A243" s="392">
        <v>8</v>
      </c>
      <c r="B243" s="477" t="s">
        <v>191</v>
      </c>
      <c r="C243" s="478"/>
      <c r="D243" s="427">
        <v>8</v>
      </c>
      <c r="E243" s="428">
        <v>4.4400000000000004</v>
      </c>
      <c r="F243" s="429">
        <v>120</v>
      </c>
      <c r="G243" s="430">
        <v>2.65</v>
      </c>
      <c r="H243" s="391"/>
      <c r="I243" s="390"/>
      <c r="J243" s="390"/>
      <c r="K243" s="390"/>
      <c r="L243" s="390"/>
      <c r="M243" s="390"/>
    </row>
    <row r="244" spans="1:13" s="21" customFormat="1" ht="13.5" customHeight="1" thickBot="1">
      <c r="A244" s="393">
        <v>9</v>
      </c>
      <c r="B244" s="466" t="s">
        <v>192</v>
      </c>
      <c r="C244" s="466"/>
      <c r="D244" s="431">
        <v>0</v>
      </c>
      <c r="E244" s="432">
        <v>0</v>
      </c>
      <c r="F244" s="433">
        <v>0</v>
      </c>
      <c r="G244" s="434">
        <v>0</v>
      </c>
      <c r="H244" s="391"/>
      <c r="I244" s="391"/>
      <c r="J244" s="391"/>
      <c r="K244" s="391"/>
      <c r="L244" s="391"/>
      <c r="M244" s="391"/>
    </row>
    <row r="245" spans="1:13" s="21" customFormat="1" ht="14.25">
      <c r="A245" s="391"/>
      <c r="B245" s="391"/>
      <c r="C245" s="391"/>
      <c r="D245" s="391"/>
      <c r="E245" s="391"/>
      <c r="F245" s="391"/>
      <c r="G245" s="391"/>
      <c r="H245" s="391"/>
      <c r="I245" s="391"/>
      <c r="J245" s="391"/>
      <c r="K245" s="391"/>
      <c r="L245" s="391"/>
      <c r="M245" s="391"/>
    </row>
    <row r="246" spans="1:13" ht="14.25">
      <c r="A246" s="34"/>
      <c r="B246" s="35"/>
      <c r="C246" s="34"/>
      <c r="D246" s="34"/>
      <c r="E246" s="34"/>
      <c r="F246" s="34"/>
      <c r="G246" s="88"/>
      <c r="H246" s="88"/>
      <c r="I246" s="88"/>
      <c r="J246" s="88"/>
      <c r="K246" s="88"/>
      <c r="L246" s="88"/>
      <c r="M246" s="88"/>
    </row>
    <row r="247" spans="1:13" ht="15.75">
      <c r="A247" s="34"/>
      <c r="B247" s="381" t="s">
        <v>187</v>
      </c>
      <c r="C247" s="34"/>
      <c r="D247" s="34"/>
      <c r="E247" s="34"/>
      <c r="F247" s="34"/>
      <c r="G247" s="88"/>
      <c r="H247" s="88"/>
      <c r="I247" s="88"/>
      <c r="J247" s="88"/>
      <c r="K247" s="88"/>
      <c r="L247" s="88"/>
      <c r="M247" s="88"/>
    </row>
    <row r="248" spans="1:13" ht="14.25">
      <c r="A248" s="34"/>
      <c r="B248" s="35"/>
      <c r="C248" s="34"/>
      <c r="D248" s="34"/>
      <c r="E248" s="34"/>
      <c r="F248" s="34"/>
      <c r="G248" s="88"/>
      <c r="H248" s="88"/>
      <c r="I248" s="88"/>
      <c r="J248" s="88"/>
      <c r="K248" s="88"/>
      <c r="L248" s="88"/>
      <c r="M248" s="88"/>
    </row>
    <row r="249" spans="1:13" ht="15.75">
      <c r="A249" s="30"/>
      <c r="B249" s="382" t="s">
        <v>179</v>
      </c>
    </row>
    <row r="250" spans="1:13" ht="14.25">
      <c r="A250" s="380">
        <v>1</v>
      </c>
      <c r="B250" s="384" t="s">
        <v>98</v>
      </c>
      <c r="C250" s="383"/>
      <c r="D250" s="383"/>
      <c r="E250" s="383"/>
      <c r="F250" s="383"/>
    </row>
    <row r="251" spans="1:13" ht="14.25">
      <c r="A251" s="380">
        <v>2</v>
      </c>
      <c r="B251" s="384" t="s">
        <v>99</v>
      </c>
      <c r="C251" s="383"/>
      <c r="D251" s="383"/>
      <c r="E251" s="383"/>
      <c r="F251" s="383"/>
    </row>
    <row r="252" spans="1:13" ht="28.5">
      <c r="A252" s="380">
        <v>3</v>
      </c>
      <c r="B252" s="384" t="s">
        <v>100</v>
      </c>
      <c r="C252" s="383"/>
      <c r="D252" s="383"/>
      <c r="E252" s="383"/>
      <c r="F252" s="383"/>
    </row>
    <row r="253" spans="1:13" ht="14.25">
      <c r="A253" s="380">
        <v>4</v>
      </c>
      <c r="B253" s="384" t="s">
        <v>101</v>
      </c>
      <c r="C253" s="383"/>
      <c r="D253" s="383"/>
      <c r="E253" s="383"/>
      <c r="F253" s="383"/>
    </row>
    <row r="254" spans="1:13" ht="14.25">
      <c r="A254" s="380">
        <v>5</v>
      </c>
      <c r="B254" s="384" t="s">
        <v>102</v>
      </c>
      <c r="C254" s="383"/>
      <c r="D254" s="383"/>
      <c r="E254" s="383"/>
      <c r="F254" s="383"/>
    </row>
    <row r="255" spans="1:13" ht="14.25">
      <c r="A255" s="380">
        <v>6</v>
      </c>
      <c r="B255" s="384" t="s">
        <v>103</v>
      </c>
      <c r="C255" s="383"/>
      <c r="D255" s="383"/>
      <c r="E255" s="383"/>
      <c r="F255" s="383"/>
    </row>
    <row r="256" spans="1:13" ht="14.25">
      <c r="A256" s="380">
        <v>7</v>
      </c>
      <c r="B256" s="384" t="s">
        <v>104</v>
      </c>
      <c r="C256" s="383"/>
      <c r="D256" s="383"/>
      <c r="E256" s="383"/>
      <c r="F256" s="383"/>
    </row>
    <row r="257" spans="1:6" ht="15" customHeight="1">
      <c r="A257" s="380">
        <v>8</v>
      </c>
      <c r="B257" s="384" t="s">
        <v>105</v>
      </c>
      <c r="C257" s="383"/>
      <c r="D257" s="383"/>
      <c r="E257" s="383"/>
      <c r="F257" s="383"/>
    </row>
    <row r="258" spans="1:6" ht="14.25">
      <c r="A258" s="380">
        <v>9</v>
      </c>
      <c r="B258" s="384" t="s">
        <v>106</v>
      </c>
      <c r="C258" s="383"/>
      <c r="D258" s="383"/>
      <c r="E258" s="383"/>
      <c r="F258" s="383"/>
    </row>
    <row r="259" spans="1:6" ht="14.25">
      <c r="A259" s="380">
        <v>10</v>
      </c>
      <c r="B259" s="384" t="s">
        <v>107</v>
      </c>
      <c r="C259" s="383"/>
      <c r="D259" s="383"/>
      <c r="E259" s="383"/>
      <c r="F259" s="383"/>
    </row>
    <row r="260" spans="1:6" ht="14.25" customHeight="1">
      <c r="A260" s="380">
        <v>11</v>
      </c>
      <c r="B260" s="467" t="s">
        <v>108</v>
      </c>
      <c r="C260" s="467"/>
      <c r="D260" s="467"/>
      <c r="E260" s="467"/>
      <c r="F260" s="467"/>
    </row>
    <row r="261" spans="1:6" ht="15.75" customHeight="1">
      <c r="A261" s="380">
        <v>12</v>
      </c>
      <c r="B261" s="467" t="s">
        <v>109</v>
      </c>
      <c r="C261" s="467"/>
      <c r="D261" s="467"/>
      <c r="E261" s="467"/>
      <c r="F261" s="383"/>
    </row>
    <row r="262" spans="1:6" ht="14.25">
      <c r="A262" s="82" t="s">
        <v>186</v>
      </c>
      <c r="B262" s="383" t="s">
        <v>188</v>
      </c>
      <c r="C262" s="383"/>
      <c r="D262" s="383"/>
      <c r="E262" s="383"/>
      <c r="F262" s="383"/>
    </row>
    <row r="263" spans="1:6" ht="14.25"/>
    <row r="264" spans="1:6" ht="14.25"/>
    <row r="265" spans="1:6" ht="14.25"/>
    <row r="266" spans="1:6" ht="14.25"/>
    <row r="267" spans="1:6" ht="14.25"/>
    <row r="268" spans="1:6" ht="14.25"/>
    <row r="269" spans="1:6" ht="14.25"/>
    <row r="270" spans="1:6" ht="14.25"/>
    <row r="271" spans="1:6" ht="14.25"/>
    <row r="272" spans="1:6" ht="14.25"/>
    <row r="273" ht="14.25"/>
    <row r="274" ht="14.25"/>
    <row r="275" ht="14.25"/>
    <row r="276" ht="14.25"/>
    <row r="277" ht="14.25"/>
    <row r="278" ht="14.25"/>
    <row r="279" ht="14.25"/>
    <row r="280" ht="14.25"/>
    <row r="281" ht="14.25"/>
    <row r="282" ht="14.25"/>
    <row r="283" ht="14.25"/>
    <row r="284" ht="14.25"/>
    <row r="285" ht="14.25"/>
    <row r="286" ht="14.25"/>
    <row r="287" ht="14.25"/>
    <row r="288" ht="14.25"/>
    <row r="289" ht="14.25"/>
    <row r="290" ht="14.25"/>
    <row r="291" ht="14.25"/>
    <row r="292" ht="14.25"/>
    <row r="293" ht="14.25"/>
    <row r="294" ht="14.25"/>
    <row r="295" ht="14.25"/>
    <row r="296" ht="14.25"/>
    <row r="297" ht="14.25"/>
    <row r="298" ht="14.25"/>
    <row r="299" ht="14.25"/>
    <row r="300" ht="14.25"/>
    <row r="301" ht="14.25"/>
    <row r="302" ht="14.25"/>
    <row r="303" ht="14.25"/>
    <row r="304" ht="14.25"/>
    <row r="305" ht="14.25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0" hidden="1" customHeight="1"/>
    <row r="319" ht="0" hidden="1" customHeight="1"/>
  </sheetData>
  <mergeCells count="55">
    <mergeCell ref="I242:L242"/>
    <mergeCell ref="D229:E229"/>
    <mergeCell ref="F229:G229"/>
    <mergeCell ref="I232:L232"/>
    <mergeCell ref="J237:L237"/>
    <mergeCell ref="J240:L240"/>
    <mergeCell ref="J241:L241"/>
    <mergeCell ref="B244:C244"/>
    <mergeCell ref="B260:F260"/>
    <mergeCell ref="B261:E261"/>
    <mergeCell ref="A63:A68"/>
    <mergeCell ref="B66:B68"/>
    <mergeCell ref="C67:C68"/>
    <mergeCell ref="A122:M122"/>
    <mergeCell ref="A117:B117"/>
    <mergeCell ref="B63:B64"/>
    <mergeCell ref="B243:C243"/>
    <mergeCell ref="A190:M190"/>
    <mergeCell ref="J63:M63"/>
    <mergeCell ref="J193:M193"/>
    <mergeCell ref="K194:L194"/>
    <mergeCell ref="A199:B199"/>
    <mergeCell ref="D67:D68"/>
    <mergeCell ref="A58:B58"/>
    <mergeCell ref="D63:F63"/>
    <mergeCell ref="A185:B185"/>
    <mergeCell ref="A119:B119"/>
    <mergeCell ref="A2:M2"/>
    <mergeCell ref="A3:M3"/>
    <mergeCell ref="D12:F12"/>
    <mergeCell ref="J12:M12"/>
    <mergeCell ref="K13:L13"/>
    <mergeCell ref="A12:A17"/>
    <mergeCell ref="C12:C17"/>
    <mergeCell ref="D13:D17"/>
    <mergeCell ref="A4:M4"/>
    <mergeCell ref="A116:B116"/>
    <mergeCell ref="K64:L64"/>
    <mergeCell ref="A121:M121"/>
    <mergeCell ref="A59:B59"/>
    <mergeCell ref="A61:B61"/>
    <mergeCell ref="J238:L238"/>
    <mergeCell ref="J239:L239"/>
    <mergeCell ref="D124:F124"/>
    <mergeCell ref="J124:M124"/>
    <mergeCell ref="K125:L125"/>
    <mergeCell ref="A182:B182"/>
    <mergeCell ref="A183:B183"/>
    <mergeCell ref="B192:E192"/>
    <mergeCell ref="D193:F193"/>
    <mergeCell ref="J236:L236"/>
    <mergeCell ref="A200:B200"/>
    <mergeCell ref="A188:M188"/>
    <mergeCell ref="A189:M189"/>
    <mergeCell ref="C63:C65"/>
  </mergeCells>
  <phoneticPr fontId="5" type="noConversion"/>
  <pageMargins left="0.70866141732283472" right="0.70866141732283472" top="0.74803149606299213" bottom="0.70866141732283472" header="0.31496062992125984" footer="0.31496062992125984"/>
  <pageSetup paperSize="9" scale="94" fitToHeight="0" orientation="landscape" horizontalDpi="4294967293" verticalDpi="4294967293" r:id="rId1"/>
  <rowBreaks count="7" manualBreakCount="7">
    <brk id="34" max="13" man="1"/>
    <brk id="61" max="16383" man="1"/>
    <brk id="96" max="13" man="1"/>
    <brk id="122" max="13" man="1"/>
    <brk id="156" max="13" man="1"/>
    <brk id="191" max="13" man="1"/>
    <brk id="227" max="13" man="1"/>
  </rowBreaks>
  <colBreaks count="1" manualBreakCount="1">
    <brk id="13" max="1048575" man="1"/>
  </colBreaks>
  <ignoredErrors>
    <ignoredError sqref="L4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UWM</dc:creator>
  <cp:lastModifiedBy>ADS</cp:lastModifiedBy>
  <cp:lastPrinted>2017-05-23T07:53:04Z</cp:lastPrinted>
  <dcterms:created xsi:type="dcterms:W3CDTF">2015-04-12T18:37:58Z</dcterms:created>
  <dcterms:modified xsi:type="dcterms:W3CDTF">2017-10-05T11:08:46Z</dcterms:modified>
</cp:coreProperties>
</file>